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75" windowWidth="15600" windowHeight="9240" tabRatio="704" firstSheet="4" activeTab="4"/>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ВС" sheetId="7" state="veryHidden" r:id="rId7"/>
    <sheet name="ВО" sheetId="8" state="veryHidden" r:id="rId8"/>
    <sheet name="ОСВ" sheetId="9" state="veryHidden" r:id="rId9"/>
    <sheet name="Источники финансирования" sheetId="10" r:id="rId10"/>
    <sheet name="Комментарии" sheetId="11" r:id="rId11"/>
    <sheet name="Проверка" sheetId="12" r:id="rId12"/>
  </sheets>
  <externalReferences>
    <externalReference r:id="rId15"/>
  </externalReferences>
  <definedNames>
    <definedName name="_xlfn.IFERROR" hidden="1">#NAME?</definedName>
    <definedName name="B_FIO">'Титульный'!$F$32</definedName>
    <definedName name="B_POST">'Титульный'!$F$33</definedName>
    <definedName name="CAPINV_LIST">'TSheet'!$N$2:$N$6</definedName>
    <definedName name="CHECK_RNG">'Проверка'!$E$12:$G$13</definedName>
    <definedName name="COMPANY">'Титульный'!$F$14</definedName>
    <definedName name="DIMENSION_TYPE">'TSheet'!$O$2:$O$8</definedName>
    <definedName name="EXE_EMAIL">'Титульный'!$F$39</definedName>
    <definedName name="EXE_FIO">'Титульный'!$F$36</definedName>
    <definedName name="EXE_PHONE">'Титульный'!$F$38</definedName>
    <definedName name="EXE_POST">'Титульный'!$F$37</definedName>
    <definedName name="FORMCODE">'TSheet'!$C$2</definedName>
    <definedName name="FORMID">'TSheet'!$C$1</definedName>
    <definedName name="FORMNAME">'TSheet'!$C$3</definedName>
    <definedName name="god">'[1]Титульный'!$F$12</definedName>
    <definedName name="ID">'Титульный'!$A$1</definedName>
    <definedName name="INN">'Титульный'!$F$16</definedName>
    <definedName name="INS_RANGE">'RSheet'!$A$13:$AD$15</definedName>
    <definedName name="INV_BEGIN">'Титульный'!$F$24</definedName>
    <definedName name="INV_PERIOD">'Титульный'!$F$25</definedName>
    <definedName name="ISTFIN_LIST">'TSheet'!$P$2:$P$10</definedName>
    <definedName name="KIND_ACTIVITY">'Титульный'!$F$19</definedName>
    <definedName name="KPP">'Титульный'!$F$17</definedName>
    <definedName name="LIST_ORG_REESTR">'SheetOrgReestr'!$A$2:$E$40</definedName>
    <definedName name="OR_REFRESH_DATE" localSheetId="5">'Титульный'!$F$12</definedName>
    <definedName name="ORG_REESTR_TEMP_LIST">'OrgReestrTemp'!$A$2:$E$7</definedName>
    <definedName name="PAddress">'Титульный'!$F$29</definedName>
    <definedName name="PCOMPANY" localSheetId="0">'TSheet'!$C$6</definedName>
    <definedName name="Period_name_0">'TSheet'!$G$3</definedName>
    <definedName name="Period_name_1">'TSheet'!$G$4</definedName>
    <definedName name="Period_name_2">'TSheet'!$G$5</definedName>
    <definedName name="Period_name_3">'TSheet'!$G$6</definedName>
    <definedName name="Period_name_4">'TSheet'!$G$7</definedName>
    <definedName name="PF">'Титульный'!$F$21</definedName>
    <definedName name="PLANFACT">'TSheet'!$V$2:$V$3</definedName>
    <definedName name="PPERIOD" localSheetId="0">'TSheet'!$C$7</definedName>
    <definedName name="PPERIOD2" localSheetId="0">'TSheet'!$C$8</definedName>
    <definedName name="PPF" localSheetId="0">'TSheet'!$C$9</definedName>
    <definedName name="PSPHERE" localSheetId="0">'TSheet'!$C$5</definedName>
    <definedName name="SCOPE_IF_0">'Источники финансирования'!$D$10:$N$31</definedName>
    <definedName name="SCOPE_IF_1">'Источники финансирования'!$D$32:$N$56</definedName>
    <definedName name="SCOPE_IF_2">'Источники финансирования'!$D$57:$N$81</definedName>
    <definedName name="SCOPE_IF_3">'Источники финансирования'!$D$82:$N$106</definedName>
    <definedName name="SCOPE_LOAD_1">'ВС'!$E$19:$AC$34</definedName>
    <definedName name="SCOPE_LOAD_2">'ВО'!$E$19:$AC$34</definedName>
    <definedName name="SCOPE_LOAD_3">'ОСВ'!$E$19:$AC$34</definedName>
    <definedName name="UAdrress">'Титульный'!$F$28</definedName>
    <definedName name="VERSION">'TSheet'!$C$4</definedName>
    <definedName name="Год" localSheetId="5">'TSheet'!$I$2:$I$13</definedName>
    <definedName name="Год">'TSheet'!$I$2:$I$13</definedName>
    <definedName name="Квартал" localSheetId="5">'TSheet'!$J$2:$J$5</definedName>
    <definedName name="Квартал">'TSheet'!$J$2:$J$5</definedName>
    <definedName name="Месяц">'TSheet'!$H$2:$H$13</definedName>
    <definedName name="_xlnm.Print_Area" localSheetId="7">'ВО'!$D$4:$AD$39</definedName>
    <definedName name="_xlnm.Print_Area" localSheetId="6">'ВС'!$D$4:$AD$39</definedName>
    <definedName name="_xlnm.Print_Area" localSheetId="4">'Инструкция'!$D$4:$H$35</definedName>
    <definedName name="_xlnm.Print_Area" localSheetId="9">'Источники финансирования'!$D$4:$N$106</definedName>
    <definedName name="_xlnm.Print_Area" localSheetId="10">'Комментарии'!$D$4:$H$22</definedName>
    <definedName name="_xlnm.Print_Area" localSheetId="8">'ОСВ'!$D$1:$AD$38</definedName>
    <definedName name="_xlnm.Print_Area" localSheetId="11">'Проверка'!$D$4:$H$14</definedName>
    <definedName name="_xlnm.Print_Area" localSheetId="5">'Титульный'!$D$4:$H$40</definedName>
    <definedName name="ПФ" localSheetId="5">'TSheet'!$K$2:$K$3</definedName>
    <definedName name="Реализация">'TSheet'!$L$2:$L$7</definedName>
  </definedNames>
  <calcPr fullCalcOnLoad="1"/>
</workbook>
</file>

<file path=xl/sharedStrings.xml><?xml version="1.0" encoding="utf-8"?>
<sst xmlns="http://schemas.openxmlformats.org/spreadsheetml/2006/main" count="616" uniqueCount="282">
  <si>
    <t>FORMCODE</t>
  </si>
  <si>
    <t>VERSION</t>
  </si>
  <si>
    <t>ЛИСТ</t>
  </si>
  <si>
    <t>Наименование листа</t>
  </si>
  <si>
    <t xml:space="preserve">Шаблон Санкт-Петербургского регионального сегмента ЕИАС ФСТ России </t>
  </si>
  <si>
    <t>Наименование организации</t>
  </si>
  <si>
    <t>ИНН</t>
  </si>
  <si>
    <t>КПП</t>
  </si>
  <si>
    <t>Год</t>
  </si>
  <si>
    <t>Квартал</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</si>
  <si>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</si>
  <si>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</si>
  <si>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</si>
  <si>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</si>
  <si>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</si>
  <si>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</si>
  <si>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</si>
  <si>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</si>
  <si>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</si>
  <si>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</si>
  <si>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</si>
  <si>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</si>
  <si>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</si>
  <si>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Результаты проверки</t>
  </si>
  <si>
    <t>Адрес</t>
  </si>
  <si>
    <t>Описание ошибки</t>
  </si>
  <si>
    <t>Статус</t>
  </si>
  <si>
    <t>I квартал</t>
  </si>
  <si>
    <t>ПФ</t>
  </si>
  <si>
    <t>План</t>
  </si>
  <si>
    <t>Факт</t>
  </si>
  <si>
    <t>Тип отчетности</t>
  </si>
  <si>
    <t>Период в заголовке</t>
  </si>
  <si>
    <t>FORMNAME</t>
  </si>
  <si>
    <t>COMPANY</t>
  </si>
  <si>
    <t>PERIOD</t>
  </si>
  <si>
    <t>PF</t>
  </si>
  <si>
    <t>PERIOD2</t>
  </si>
  <si>
    <t>№ п/п</t>
  </si>
  <si>
    <t>WARM</t>
  </si>
  <si>
    <t>783450001</t>
  </si>
  <si>
    <t>ОАО "Особые Экономические Зоны"</t>
  </si>
  <si>
    <t>ООО "Воздушные ворота северной столицы"</t>
  </si>
  <si>
    <t>ООО "Фирма "РОСС"</t>
  </si>
  <si>
    <t>ЗАО "АТЭК"</t>
  </si>
  <si>
    <t>ОАО "Аэропорт "Пулково"</t>
  </si>
  <si>
    <t>ОАО "Водтрансприбор"</t>
  </si>
  <si>
    <t>ООО "Эксплуатационная компания "Арго-Сервис"</t>
  </si>
  <si>
    <t>ИНСТРУКЦИЯ ПО ЗАПОЛНЕНИЮ ШАБЛОНА</t>
  </si>
  <si>
    <t>Комментарии</t>
  </si>
  <si>
    <t>FORMID</t>
  </si>
  <si>
    <t>ГУП "Водоканал Санкт-Петербурга"</t>
  </si>
  <si>
    <t>ЗАО "ГСР ТЭЦ"</t>
  </si>
  <si>
    <t>7817312063</t>
  </si>
  <si>
    <t>781701001</t>
  </si>
  <si>
    <t>ОАО "ИНТЕР РАО - Электрогенерация" (филиал "Северо-Западная ТЭЦ")</t>
  </si>
  <si>
    <t>7704784450</t>
  </si>
  <si>
    <t>781443001</t>
  </si>
  <si>
    <t>ОАО "НПО ЦКТИ"</t>
  </si>
  <si>
    <t>7825660956</t>
  </si>
  <si>
    <t>ОАО "ТГК-1" филиал "Невский"</t>
  </si>
  <si>
    <t>ОАО "Юго-Западная ТЭЦ"</t>
  </si>
  <si>
    <t>Производство электрической и тепловой энергии в режиме комбинированной выработки, Производство тепловой энергии</t>
  </si>
  <si>
    <t>ООО "Обуховоэнерго"</t>
  </si>
  <si>
    <t>Производство тепловой энергии, Производство электрической и тепловой энергии в режиме комбинированной выработки</t>
  </si>
  <si>
    <t>Вид деятельности</t>
  </si>
  <si>
    <t>ИТОГО</t>
  </si>
  <si>
    <t>1.</t>
  </si>
  <si>
    <t>1.1.</t>
  </si>
  <si>
    <t>1.2.</t>
  </si>
  <si>
    <t>2.1.</t>
  </si>
  <si>
    <t>2.</t>
  </si>
  <si>
    <t>2.2.</t>
  </si>
  <si>
    <t>3.</t>
  </si>
  <si>
    <t>4.</t>
  </si>
  <si>
    <t>5.</t>
  </si>
  <si>
    <t>ОАО "РЖД" (Октябрьская дирекция по тепловодоснабжению - СП Центральной дирекции по тепловодоснабжению - филиала ОАО "РЖД")</t>
  </si>
  <si>
    <t>1.3.</t>
  </si>
  <si>
    <t>1.4.</t>
  </si>
  <si>
    <t>1.5.</t>
  </si>
  <si>
    <t>II квартал</t>
  </si>
  <si>
    <t>III квартал</t>
  </si>
  <si>
    <t>IV квартал</t>
  </si>
  <si>
    <t>Транспортные услуги, оказываемые на подъездных железнодорожных путях, Производство электрической и тепловой энергии в режиме комбинированной выработки, Производство тепловой энергии</t>
  </si>
  <si>
    <t>Реализация инвестиционной программы</t>
  </si>
  <si>
    <t>Год начала реализации инвестиционной программы</t>
  </si>
  <si>
    <t>Период реализации</t>
  </si>
  <si>
    <t>1 год</t>
  </si>
  <si>
    <t>2 года</t>
  </si>
  <si>
    <t>3 года</t>
  </si>
  <si>
    <t>4 года</t>
  </si>
  <si>
    <t>5 лет</t>
  </si>
  <si>
    <t>6 лет</t>
  </si>
  <si>
    <t>"___" ____________ 20___ года</t>
  </si>
  <si>
    <t>М.П.</t>
  </si>
  <si>
    <t>Наименование объекта
и содержание работ</t>
  </si>
  <si>
    <t>Направление капитальных вложений</t>
  </si>
  <si>
    <t>Источники финансирования</t>
  </si>
  <si>
    <t>Здания</t>
  </si>
  <si>
    <t>ВСЕГО</t>
  </si>
  <si>
    <t>Листы</t>
  </si>
  <si>
    <t>Всего по объекту</t>
  </si>
  <si>
    <t>Добавить источник финансирования</t>
  </si>
  <si>
    <t>Добавить здания</t>
  </si>
  <si>
    <t>реконструкция</t>
  </si>
  <si>
    <t>модернизация</t>
  </si>
  <si>
    <t>техническое перевооружение</t>
  </si>
  <si>
    <t>новое строительство</t>
  </si>
  <si>
    <t>энергосбережение и повышение энергетической эффективности</t>
  </si>
  <si>
    <t>CAPINV_LIST</t>
  </si>
  <si>
    <t>м2</t>
  </si>
  <si>
    <t>шт</t>
  </si>
  <si>
    <t>DIMENSION_TYPE</t>
  </si>
  <si>
    <t>istfin_list</t>
  </si>
  <si>
    <t>Амортизация, учтенная в тарифе</t>
  </si>
  <si>
    <t>Прибыль на развитие производства, учтенная в тарифе</t>
  </si>
  <si>
    <t>Инвестиционная надбавка</t>
  </si>
  <si>
    <t>Плата за подключение</t>
  </si>
  <si>
    <t>Заемные средства (кредиты)</t>
  </si>
  <si>
    <t>Прочие собственные средства (от нерегулируемых видов деятельности)</t>
  </si>
  <si>
    <t>Федеральный бюджет</t>
  </si>
  <si>
    <t>Бюджет субъекта Российской Федерации</t>
  </si>
  <si>
    <t>Прочие средства</t>
  </si>
  <si>
    <t>Сооружения</t>
  </si>
  <si>
    <t>Основное оборудование</t>
  </si>
  <si>
    <t>Прочие основные средства</t>
  </si>
  <si>
    <t>*</t>
  </si>
  <si>
    <t>В ценах отчетного года, без учета НДС</t>
  </si>
  <si>
    <t>**</t>
  </si>
  <si>
    <t>Нарастающим итогом за год, без учета НДС</t>
  </si>
  <si>
    <t>Добавить оборудование</t>
  </si>
  <si>
    <t>Добавить прочие основные средства</t>
  </si>
  <si>
    <t>Собственные средства, из них:</t>
  </si>
  <si>
    <t>Бюджетные средства:</t>
  </si>
  <si>
    <t>№</t>
  </si>
  <si>
    <t>Источник финансирования</t>
  </si>
  <si>
    <t>Прочие средства, в том числе:</t>
  </si>
  <si>
    <t>* В ценах отчетного года, без учета НДС</t>
  </si>
  <si>
    <t>Удалить</t>
  </si>
  <si>
    <t>Вид капитальных вложений (ПИР, СМР, покупка оборудования)</t>
  </si>
  <si>
    <t>Выбрать</t>
  </si>
  <si>
    <t>1.0.</t>
  </si>
  <si>
    <t>3.0.</t>
  </si>
  <si>
    <t>2.0.</t>
  </si>
  <si>
    <t>4.0.</t>
  </si>
  <si>
    <t>5.0.</t>
  </si>
  <si>
    <t>9</t>
  </si>
  <si>
    <t>10</t>
  </si>
  <si>
    <t>11</t>
  </si>
  <si>
    <t>12</t>
  </si>
  <si>
    <t>13</t>
  </si>
  <si>
    <t>14</t>
  </si>
  <si>
    <t>15</t>
  </si>
  <si>
    <t>16</t>
  </si>
  <si>
    <t>Кол-во:</t>
  </si>
  <si>
    <t>Кол-во строк:</t>
  </si>
  <si>
    <t>ЗАО "Агентство "Шушары"</t>
  </si>
  <si>
    <t>ЗАО "ВКХ "ВодКомХоз"</t>
  </si>
  <si>
    <t>Услуги по водоотведению, Услуги по очистке сточных вод, Услуги по холодному водоснабжению</t>
  </si>
  <si>
    <t>ЗАО "ГСР Водоканал"</t>
  </si>
  <si>
    <t>ОАО "Славянка"</t>
  </si>
  <si>
    <t>ООО "ЭКОЛ"</t>
  </si>
  <si>
    <t>Инвестиционная программа в сфере водоснабжения и водоотведения</t>
  </si>
  <si>
    <t>Канализационные сети</t>
  </si>
  <si>
    <t>Водопроводные сети</t>
  </si>
  <si>
    <t>Добавить сооружения</t>
  </si>
  <si>
    <t>Добавить сети</t>
  </si>
  <si>
    <t>(водоотведение)</t>
  </si>
  <si>
    <t>(водоснабжение)</t>
  </si>
  <si>
    <t>ВС</t>
  </si>
  <si>
    <t>ВО</t>
  </si>
  <si>
    <t>-</t>
  </si>
  <si>
    <t>PLANFACT</t>
  </si>
  <si>
    <t>План (предложение организации)</t>
  </si>
  <si>
    <t>План с учетом утвержденного тарифа</t>
  </si>
  <si>
    <t>Сроки реализации</t>
  </si>
  <si>
    <t>начало</t>
  </si>
  <si>
    <t>окончание</t>
  </si>
  <si>
    <t>Объемные натуральные показатели за весь период</t>
  </si>
  <si>
    <t>наименование показателя (мощность, протяженность, производительность, единицы и т.д)</t>
  </si>
  <si>
    <t>единица измерения показателя</t>
  </si>
  <si>
    <t>значение показателя до начала реализации программы</t>
  </si>
  <si>
    <t>значение показателя по завершению реализации программы (планируемое)</t>
  </si>
  <si>
    <t>Итого</t>
  </si>
  <si>
    <t>5</t>
  </si>
  <si>
    <t>6</t>
  </si>
  <si>
    <t>7</t>
  </si>
  <si>
    <t>8</t>
  </si>
  <si>
    <t>17</t>
  </si>
  <si>
    <t>18</t>
  </si>
  <si>
    <t>19</t>
  </si>
  <si>
    <t>20</t>
  </si>
  <si>
    <t>21</t>
  </si>
  <si>
    <t>22</t>
  </si>
  <si>
    <t>23</t>
  </si>
  <si>
    <t>УТВЕРЖДАЮ</t>
  </si>
  <si>
    <t>СОГЛАСОВАНО</t>
  </si>
  <si>
    <t xml:space="preserve">
Председатель
Комитета по тарифам
Санкт-Петербурга</t>
  </si>
  <si>
    <t xml:space="preserve">
Председатель Комитета по энергетике
и инженерному обеспечению</t>
  </si>
  <si>
    <t>ЗАО "Энергетический Альянс"</t>
  </si>
  <si>
    <t>ОАО "ЛОМО"</t>
  </si>
  <si>
    <t>ЗАО "ЭКОПРОМ"</t>
  </si>
  <si>
    <t>24</t>
  </si>
  <si>
    <t>Технологическая зона</t>
  </si>
  <si>
    <t>Административный район</t>
  </si>
  <si>
    <t>Месяц</t>
  </si>
  <si>
    <t>Январь</t>
  </si>
  <si>
    <t>Февраль</t>
  </si>
  <si>
    <t>Март</t>
  </si>
  <si>
    <t>Апрель</t>
  </si>
  <si>
    <t>Май</t>
  </si>
  <si>
    <t>Июнь</t>
  </si>
  <si>
    <t>Июль</t>
  </si>
  <si>
    <t>Август</t>
  </si>
  <si>
    <t>Сентябрь</t>
  </si>
  <si>
    <t>Октябрь</t>
  </si>
  <si>
    <t>Ноябрь</t>
  </si>
  <si>
    <t>Декабрь</t>
  </si>
  <si>
    <t>м3/час</t>
  </si>
  <si>
    <t>м3</t>
  </si>
  <si>
    <t>км</t>
  </si>
  <si>
    <t>МВт</t>
  </si>
  <si>
    <t>ед</t>
  </si>
  <si>
    <t>(очистка сточных вод)</t>
  </si>
  <si>
    <t>WATER.INVEST.PLAN.4.178</t>
  </si>
  <si>
    <t>Полная сметная стоимость работ, тыс. руб. *</t>
  </si>
  <si>
    <t>Финансовые потребности, тыс. руб. , без НДС**</t>
  </si>
  <si>
    <t>4</t>
  </si>
  <si>
    <t>ОСВ</t>
  </si>
  <si>
    <t>Услуги по водоотведению, Услуги по очистке сточных вод</t>
  </si>
  <si>
    <t>Версия 1.0</t>
  </si>
  <si>
    <t>АНО "СПб РС ЕИАС"</t>
  </si>
  <si>
    <t>Услуги по холодному водоснабжению</t>
  </si>
  <si>
    <t>ГБОУ "Балтийский берег"</t>
  </si>
  <si>
    <t>Услуги по водоотведению, Услуги по холодному водоснабжению, Услуги по очистке сточных вод, Производство тепловой энергии, Услуги по передаче тепловой энергии</t>
  </si>
  <si>
    <t>Услуги по передаче тепловой энергии, Услуги по водоотведению, Производство тепловой энергии, Услуги по холодному водоснабжению, Услуги по очистке сточных вод</t>
  </si>
  <si>
    <t>Услуги по очистке сточных вод, Услуги по водоотведению, Услуги по холодному водоснабжению</t>
  </si>
  <si>
    <t>ЗАО "Гостиница "Туррис"</t>
  </si>
  <si>
    <t>Услуги по передаче тепловой энергии, Услуги по горячему водоснабжению, Производство тепловой энергии</t>
  </si>
  <si>
    <t>ЗАО "ДОЗ №1"</t>
  </si>
  <si>
    <t>Услуги по очистке сточных вод, Услуги по холодному водоснабжению, Услуги по водоотведению</t>
  </si>
  <si>
    <t>ЗАО "КировТЭК"</t>
  </si>
  <si>
    <t>Услуги по передаче электрической энергии, Услуги по холодному водоснабжению, Производство тепловой энергии, Услуги по передаче тепловой энергии, Услуги по водоотведению, Услуги по очистке сточных вод</t>
  </si>
  <si>
    <t>Услуги по транспортированию стоков, Производство тепловой энергии, Услуги по холодному водоснабжению, Услуги по передаче тепловой энергии, Услуги по очистке сточных вод, Услуги по водоотведению</t>
  </si>
  <si>
    <t>Услуги по передаче электрической энергии, Реализация теплоносителя, Услуги по водоотведению, Услуги по холодному водоснабжению, Производство тепловой энергии, Услуги по передаче тепловой энергии, Услуги по очистке сточных вод</t>
  </si>
  <si>
    <t>ОАО "Водотеплоснаб"</t>
  </si>
  <si>
    <t>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t>
  </si>
  <si>
    <t>Реализация теплоносителя, Услуги по холодному водоснабжению, Услуги по водоотведению, Услуги по передаче тепловой энергии, Услуги по горячему водоснабжению, Услуги по очистке сточных вод, Услуги по передаче электрической энергии, Производство тепловой энергии</t>
  </si>
  <si>
    <t>ОАО "Морской порт Санкт-Петербург"</t>
  </si>
  <si>
    <t>Услуги по передаче тепловой энергии, Производство тепловой энергии, Услуги по холодному водоснабжению, Речной порт, Услуги по водоотведению, Услуги по очистке сточных вод, Услуги по передаче электрической энергии, Реализация теплоносителя</t>
  </si>
  <si>
    <t>Услуги по передаче тепловой энергии, Услуги по передаче электрической энергии, Услуги по холодному водоснабжению, Производство тепловой энергии, Услуги по водоотведению, Услуги по очистке сточных вод</t>
  </si>
  <si>
    <t>ОАО "Пролетарский завод"</t>
  </si>
  <si>
    <t>Услуги по передаче тепловой энергии, Производство тепловой энергии, Услуги по горячему водоснабжению, Реализация теплоносителя, Услуги по холодному водоснабжению</t>
  </si>
  <si>
    <t>Производство тепловой энергии, Реализация теплоносителя, Услуги по холодному водоснабжению, Услуги по передаче тепловой энергии, Услуги по водоотведению, Услуги по очистке сточных вод</t>
  </si>
  <si>
    <t>ОАО "РЭУ" филиал "Санкт-Петербургский"</t>
  </si>
  <si>
    <t>Производство тепловой энергии, Реализация теплоносителя, Услуги по горячему водоснабжению, Услуги по передаче тепловой энергии</t>
  </si>
  <si>
    <t>Услуги по холодному водоснабжению, Услуги по очистке сточных вод, Услуги по водоотведению</t>
  </si>
  <si>
    <t>Услуги по очистке сточных вод, Производство тепловой энергии, Услуги по холодному водоснабжению, Услуги по водоотведению, Аэропорт, Услуги по передаче тепловой энергии, Реализация теплоносителя, Услуги по передаче электрической энергии</t>
  </si>
  <si>
    <t>ООО "Зеленый дом"</t>
  </si>
  <si>
    <t>Услуги по передаче тепловой энергии, Производство тепловой энергии, Реализация теплоносителя, Услуги по горячему водоснабжению</t>
  </si>
  <si>
    <t>ООО "Петербургтеплоэнерго"</t>
  </si>
  <si>
    <t>Передача тепловой энергии других ЭСО, Услуги по передаче тепловой энергии, Реализация теплоносителя, Услуги по горячему водоснабжению, Производство тепловой энергии</t>
  </si>
  <si>
    <t>ООО "СК-СИГМА"</t>
  </si>
  <si>
    <t>Услуги по очистке сточных вод, Услуги по водоотведению</t>
  </si>
  <si>
    <t>ООО "Софийский бульвар"</t>
  </si>
  <si>
    <t>Услуги по передаче тепловой энергии, Реализация теплоносителя, Производство тепловой энергии, Услуги по горячему водоснабжению</t>
  </si>
  <si>
    <t>ООО "Степан Разин Девелопмент"</t>
  </si>
  <si>
    <t>Услуги по горячему водоснабжению, Производство тепловой энергии, Услуги по передаче тепловой энергии</t>
  </si>
  <si>
    <t>ООО "ТеплоЭнергоВент"</t>
  </si>
  <si>
    <t>Услуги по горячему водоснабжению, Услуги по передаче тепловой энергии, Производство тепловой энергии, Реализация теплоносителя</t>
  </si>
  <si>
    <t>ООО "Технопарк №1"</t>
  </si>
  <si>
    <t>Услуги по водоотведению, Услуги по передаче тепловой энергии, Услуги по очистке сточных вод, Производство тепловой энергии, Реализация теплоносителя</t>
  </si>
  <si>
    <t>Услуги по водоотведению, Услуги по очистке сточных вод, Услуги по транспортированию стоков, Услуги по холодному водоснабжению</t>
  </si>
  <si>
    <t>Услуги по водоотведению, Производство тепловой энергии, Услуги по передаче тепловой энергии, Услуги по очистке сточных вод, Услуги по холодному водоснабжению</t>
  </si>
  <si>
    <t>ООО "Энергоснаб - Красные Зори"</t>
  </si>
  <si>
    <t>Услуги по транспортированию стоков, Услуги по очистке сточных вод, Услуги по водоотведению</t>
  </si>
  <si>
    <t>СПб ГБСУСО "Психоневрологический интернат №6"</t>
  </si>
  <si>
    <t>СПб ГУП "Петербургский метрополитен"</t>
  </si>
  <si>
    <t>Услуги по холодному водоснабжению, Услуги по водоотведению, Услуги по очистке сточных вод, Услуги по передаче тепловой энергии, Производство тепловой энергии, Услуги по передаче электрической энергии</t>
  </si>
  <si>
    <t>ФГБОУ ВПО "СПбГПУ"</t>
  </si>
  <si>
    <t>Филиал "Невский водопровод" ОАО ЛОКС</t>
  </si>
  <si>
    <t xml:space="preserve"> Реестр организаций обновлен:14.10.2014 11:34:39</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</si>
</sst>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lt;=9999999]###\-####;\(###\)\ ###\-####"/>
    <numFmt numFmtId="166" formatCode="[$-FC19]d\ mmmm\ yyyy\ &quot;г.&quot;"/>
    <numFmt numFmtId="167" formatCode="#,##0.0"/>
    <numFmt numFmtId="168" formatCode="0.0%"/>
    <numFmt numFmtId="169" formatCode="0.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F400]h:mm:ss\ AM/PM"/>
  </numFmts>
  <fonts count="70">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b/>
      <sz val="9"/>
      <color indexed="55"/>
      <name val="Tahoma"/>
      <family val="2"/>
    </font>
    <font>
      <b/>
      <u val="single"/>
      <sz val="9"/>
      <color indexed="12"/>
      <name val="Tahoma"/>
      <family val="2"/>
    </font>
    <font>
      <sz val="10"/>
      <name val="Arial"/>
      <family val="2"/>
    </font>
    <font>
      <b/>
      <sz val="9"/>
      <color indexed="8"/>
      <name val="Tahoma"/>
      <family val="2"/>
    </font>
    <font>
      <sz val="11"/>
      <color indexed="8"/>
      <name val="Calibri"/>
      <family val="2"/>
    </font>
    <font>
      <b/>
      <sz val="11"/>
      <color indexed="55"/>
      <name val="Calibri"/>
      <family val="2"/>
    </font>
    <font>
      <b/>
      <sz val="12"/>
      <color indexed="8"/>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b/>
      <sz val="9"/>
      <color indexed="17"/>
      <name val="Tahoma"/>
      <family val="2"/>
    </font>
    <font>
      <sz val="11"/>
      <color indexed="8"/>
      <name val="Tahoma"/>
      <family val="2"/>
    </font>
    <font>
      <i/>
      <sz val="9"/>
      <color indexed="40"/>
      <name val="Tahoma"/>
      <family val="2"/>
    </font>
    <font>
      <b/>
      <sz val="9"/>
      <color indexed="23"/>
      <name val="Tahoma"/>
      <family val="2"/>
    </font>
    <font>
      <sz val="10"/>
      <color indexed="8"/>
      <name val="Verdana"/>
      <family val="2"/>
    </font>
    <font>
      <sz val="10"/>
      <color indexed="8"/>
      <name val="Tahoma"/>
      <family val="2"/>
    </font>
    <font>
      <b/>
      <sz val="10"/>
      <color indexed="8"/>
      <name val="Tahoma"/>
      <family val="2"/>
    </font>
    <font>
      <b/>
      <sz val="9"/>
      <color indexed="12"/>
      <name val="Tahoma"/>
      <family val="2"/>
    </font>
    <font>
      <b/>
      <u val="single"/>
      <sz val="9"/>
      <color indexed="9"/>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i/>
      <sz val="9"/>
      <color rgb="FF00B0F0"/>
      <name val="Tahoma"/>
      <family val="2"/>
    </font>
    <font>
      <b/>
      <sz val="9"/>
      <color theme="0" tint="-0.4999699890613556"/>
      <name val="Tahoma"/>
      <family val="2"/>
    </font>
    <font>
      <sz val="10"/>
      <color rgb="FF000000"/>
      <name val="Verdana"/>
      <family val="2"/>
    </font>
    <font>
      <sz val="10"/>
      <color theme="1"/>
      <name val="Tahoma"/>
      <family val="2"/>
    </font>
    <font>
      <b/>
      <u val="single"/>
      <sz val="9"/>
      <color theme="10"/>
      <name val="Tahoma"/>
      <family val="2"/>
    </font>
    <font>
      <b/>
      <sz val="10"/>
      <color theme="1"/>
      <name val="Tahoma"/>
      <family val="2"/>
    </font>
    <font>
      <b/>
      <sz val="9"/>
      <color theme="10"/>
      <name val="Tahoma"/>
      <family val="2"/>
    </font>
    <font>
      <b/>
      <u val="single"/>
      <sz val="9"/>
      <color theme="0"/>
      <name val="Tahom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
      <patternFill patternType="lightGray">
        <fgColor indexed="22"/>
        <bgColor indexed="9"/>
      </patternFill>
    </fill>
    <fill>
      <patternFill patternType="solid">
        <fgColor rgb="FF92D050"/>
        <bgColor indexed="64"/>
      </patternFill>
    </fill>
    <fill>
      <patternFill patternType="solid">
        <fgColor theme="0" tint="-0.1499900072813034"/>
        <bgColor indexed="64"/>
      </patternFill>
    </fill>
    <fill>
      <patternFill patternType="solid">
        <fgColor indexed="41"/>
        <bgColor indexed="64"/>
      </patternFill>
    </fill>
    <fill>
      <patternFill patternType="solid">
        <fgColor indexed="42"/>
        <bgColor indexed="64"/>
      </patternFill>
    </fill>
    <fill>
      <patternFill patternType="solid">
        <fgColor indexed="42"/>
        <bgColor indexed="64"/>
      </patternFill>
    </fill>
    <fill>
      <patternFill patternType="solid">
        <fgColor indexed="43"/>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theme="1" tint="0.49998000264167786"/>
      </left>
      <right style="hair">
        <color theme="1" tint="0.49998000264167786"/>
      </right>
      <top style="thin">
        <color theme="1" tint="0.49998000264167786"/>
      </top>
      <bottom style="thin">
        <color theme="1" tint="0.49998000264167786"/>
      </bottom>
    </border>
    <border>
      <left style="thin">
        <color theme="1" tint="0.49998000264167786"/>
      </left>
      <right/>
      <top/>
      <bottom/>
    </border>
    <border>
      <left style="thin">
        <color theme="1" tint="0.49998000264167786"/>
      </left>
      <right/>
      <top style="thin">
        <color theme="1" tint="0.49998000264167786"/>
      </top>
      <bottom/>
    </border>
    <border>
      <left/>
      <right/>
      <top style="thin">
        <color theme="1" tint="0.49998000264167786"/>
      </top>
      <bottom/>
    </border>
    <border>
      <left style="thin">
        <color theme="1" tint="0.49998000264167786"/>
      </left>
      <right/>
      <top/>
      <bottom style="thin">
        <color theme="1" tint="0.49998000264167786"/>
      </bottom>
    </border>
    <border>
      <left/>
      <right/>
      <top/>
      <bottom style="thin">
        <color theme="1" tint="0.49998000264167786"/>
      </bottom>
    </border>
    <border>
      <left/>
      <right style="thin">
        <color theme="1" tint="0.49998000264167786"/>
      </right>
      <top style="thin">
        <color theme="1" tint="0.49998000264167786"/>
      </top>
      <bottom/>
    </border>
    <border>
      <left/>
      <right style="thin">
        <color theme="1" tint="0.49998000264167786"/>
      </right>
      <top/>
      <bottom/>
    </border>
    <border>
      <left/>
      <right style="thin">
        <color theme="1" tint="0.49998000264167786"/>
      </right>
      <top/>
      <bottom style="thin">
        <color theme="1" tint="0.49998000264167786"/>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color indexed="63"/>
      </left>
      <right>
        <color indexed="63"/>
      </right>
      <top style="thin"/>
      <bottom style="medium"/>
    </border>
    <border>
      <left style="medium"/>
      <right/>
      <top style="medium"/>
      <bottom>
        <color indexed="63"/>
      </bottom>
    </border>
    <border>
      <left>
        <color indexed="63"/>
      </left>
      <right>
        <color indexed="63"/>
      </right>
      <top style="medium"/>
      <bottom>
        <color indexed="63"/>
      </bottom>
    </border>
    <border>
      <left/>
      <right style="medium"/>
      <top style="medium"/>
      <bottom>
        <color indexed="63"/>
      </bottom>
    </border>
    <border>
      <left style="medium"/>
      <right/>
      <top/>
      <bottom/>
    </border>
    <border>
      <left/>
      <right style="medium"/>
      <top/>
      <bottom/>
    </border>
    <border>
      <left style="medium"/>
      <right/>
      <top>
        <color indexed="63"/>
      </top>
      <bottom style="medium"/>
    </border>
    <border>
      <left>
        <color indexed="63"/>
      </left>
      <right>
        <color indexed="63"/>
      </right>
      <top>
        <color indexed="63"/>
      </top>
      <bottom style="medium"/>
    </border>
    <border>
      <left/>
      <right style="medium"/>
      <top>
        <color indexed="63"/>
      </top>
      <bottom style="medium"/>
    </border>
    <border>
      <left/>
      <right/>
      <top style="thin"/>
      <bottom style="thin"/>
    </border>
    <border>
      <left>
        <color indexed="63"/>
      </left>
      <right style="medium"/>
      <top style="thin"/>
      <bottom style="thin"/>
    </border>
    <border>
      <left/>
      <right style="thin">
        <color indexed="23"/>
      </right>
      <top/>
      <bottom/>
    </border>
    <border>
      <left/>
      <right style="thin">
        <color indexed="23"/>
      </right>
      <top/>
      <bottom style="thin">
        <color indexed="23"/>
      </bottom>
    </border>
    <border>
      <left style="medium"/>
      <right>
        <color indexed="63"/>
      </right>
      <top style="thin"/>
      <bottom style="thin"/>
    </border>
    <border>
      <left style="medium"/>
      <right style="thin"/>
      <top style="thin"/>
      <bottom>
        <color indexed="63"/>
      </bottom>
    </border>
    <border>
      <left style="medium"/>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medium">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color indexed="63"/>
      </left>
      <right style="thin">
        <color indexed="63"/>
      </right>
      <top style="thin">
        <color indexed="63"/>
      </top>
      <bottom style="medium"/>
    </border>
    <border>
      <left style="thin">
        <color indexed="63"/>
      </left>
      <right style="medium"/>
      <top style="thin">
        <color indexed="63"/>
      </top>
      <bottom style="medium"/>
    </border>
    <border>
      <left style="thin">
        <color indexed="63"/>
      </left>
      <right style="thin">
        <color indexed="63"/>
      </right>
      <top style="medium"/>
      <bottom style="thin">
        <color indexed="63"/>
      </bottom>
    </border>
    <border>
      <left style="thin">
        <color indexed="63"/>
      </left>
      <right style="medium"/>
      <top style="medium"/>
      <bottom style="thin">
        <color indexed="63"/>
      </bottom>
    </border>
    <border>
      <left style="thin">
        <color indexed="63"/>
      </left>
      <right style="thin">
        <color indexed="63"/>
      </right>
      <top style="thin">
        <color indexed="63"/>
      </top>
      <bottom style="thin">
        <color indexed="63"/>
      </bottom>
    </border>
    <border>
      <left style="thin">
        <color indexed="63"/>
      </left>
      <right style="medium"/>
      <top style="thin">
        <color indexed="63"/>
      </top>
      <bottom style="thin">
        <color indexed="63"/>
      </bottom>
    </border>
    <border>
      <left/>
      <right style="thin">
        <color indexed="23"/>
      </right>
      <top/>
      <bottom style="thin">
        <color theme="1" tint="0.49998000264167786"/>
      </bottom>
    </border>
    <border>
      <left style="medium"/>
      <right/>
      <top style="medium"/>
      <bottom style="medium"/>
    </border>
    <border>
      <left style="thin"/>
      <right style="medium"/>
      <top/>
      <bottom style="medium"/>
    </border>
    <border>
      <left style="thin"/>
      <right style="thin"/>
      <top/>
      <bottom style="medium"/>
    </border>
    <border>
      <left style="medium"/>
      <right>
        <color indexed="63"/>
      </right>
      <top>
        <color indexed="63"/>
      </top>
      <bottom style="thin"/>
    </border>
    <border>
      <left/>
      <right/>
      <top>
        <color indexed="63"/>
      </top>
      <bottom style="thin"/>
    </border>
    <border>
      <left style="thin"/>
      <right style="medium"/>
      <top style="medium"/>
      <bottom style="thin"/>
    </border>
    <border>
      <left style="thin"/>
      <right style="medium"/>
      <top style="thin"/>
      <bottom style="thin"/>
    </border>
    <border>
      <left/>
      <right/>
      <top style="medium"/>
      <bottom style="medium"/>
    </border>
    <border>
      <left>
        <color indexed="63"/>
      </left>
      <right style="medium"/>
      <top style="thin">
        <color indexed="63"/>
      </top>
      <bottom style="thin">
        <color indexed="63"/>
      </bottom>
    </border>
    <border>
      <left style="thin"/>
      <right style="thin"/>
      <top style="thin"/>
      <bottom>
        <color indexed="63"/>
      </bottom>
    </border>
    <border>
      <left style="thin">
        <color indexed="63"/>
      </left>
      <right style="thin">
        <color indexed="63"/>
      </right>
      <top style="thin">
        <color indexed="63"/>
      </top>
      <bottom>
        <color indexed="63"/>
      </bottom>
    </border>
    <border>
      <left style="thin"/>
      <right style="thin"/>
      <top>
        <color indexed="63"/>
      </top>
      <bottom style="thin"/>
    </border>
    <border>
      <left style="thin">
        <color indexed="63"/>
      </left>
      <right style="thin">
        <color indexed="63"/>
      </right>
      <top>
        <color indexed="63"/>
      </top>
      <bottom style="thin">
        <color indexed="63"/>
      </bottom>
    </border>
    <border>
      <left style="thin">
        <color indexed="63"/>
      </left>
      <right style="medium"/>
      <top>
        <color indexed="63"/>
      </top>
      <bottom style="thin">
        <color indexed="63"/>
      </bottom>
    </border>
    <border>
      <left/>
      <right style="medium"/>
      <top style="medium"/>
      <bottom style="medium"/>
    </border>
    <border>
      <left>
        <color indexed="63"/>
      </left>
      <right style="medium"/>
      <top>
        <color indexed="63"/>
      </top>
      <bottom style="thin"/>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right/>
      <top style="thin"/>
      <bottom>
        <color indexed="63"/>
      </bottom>
    </border>
    <border>
      <left>
        <color indexed="63"/>
      </left>
      <right>
        <color indexed="63"/>
      </right>
      <top style="medium"/>
      <bottom style="thin">
        <color theme="1" tint="0.49998000264167786"/>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style="thin">
        <color theme="1" tint="0.49998000264167786"/>
      </right>
      <top style="thin">
        <color theme="1" tint="0.49998000264167786"/>
      </top>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style="thin"/>
      <right style="thin"/>
      <top style="medium"/>
      <bottom>
        <color indexed="63"/>
      </bottom>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medium">
        <color indexed="63"/>
      </bottom>
    </border>
    <border>
      <left style="thin"/>
      <right/>
      <top style="medium"/>
      <bottom/>
    </border>
    <border>
      <left>
        <color indexed="63"/>
      </left>
      <right style="thin"/>
      <top style="medium"/>
      <bottom>
        <color indexed="63"/>
      </bottom>
    </border>
    <border>
      <left style="thin"/>
      <right>
        <color indexed="63"/>
      </right>
      <top style="thin"/>
      <bottom style="medium"/>
    </border>
    <border>
      <left style="thin"/>
      <right>
        <color indexed="63"/>
      </right>
      <top>
        <color indexed="63"/>
      </top>
      <bottom style="medium"/>
    </border>
    <border>
      <left style="thin"/>
      <right style="medium"/>
      <top style="medium"/>
      <bottom>
        <color indexed="63"/>
      </bottom>
    </border>
    <border>
      <left style="thin"/>
      <right style="medium"/>
      <top style="thin"/>
      <bottom style="medium"/>
    </border>
    <border>
      <left style="medium"/>
      <right>
        <color indexed="63"/>
      </right>
      <top style="medium"/>
      <bottom style="thin"/>
    </border>
    <border>
      <left style="thin"/>
      <right style="medium"/>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lignment/>
      <protection/>
    </xf>
    <xf numFmtId="0" fontId="2" fillId="0" borderId="0">
      <alignment/>
      <protection/>
    </xf>
    <xf numFmtId="0" fontId="13"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11" fillId="0" borderId="0">
      <alignment/>
      <protection/>
    </xf>
    <xf numFmtId="0" fontId="7" fillId="0" borderId="0">
      <alignment/>
      <protection/>
    </xf>
    <xf numFmtId="0" fontId="2"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342">
    <xf numFmtId="0" fontId="0" fillId="0" borderId="0" xfId="0" applyAlignment="1">
      <alignment/>
    </xf>
    <xf numFmtId="0" fontId="0" fillId="0" borderId="0" xfId="0" applyFont="1" applyAlignment="1">
      <alignment/>
    </xf>
    <xf numFmtId="0" fontId="59" fillId="0" borderId="0" xfId="57" applyFont="1" applyFill="1" applyAlignment="1" applyProtection="1">
      <alignment horizontal="left" vertical="center" wrapText="1"/>
      <protection/>
    </xf>
    <xf numFmtId="0" fontId="59" fillId="0" borderId="0" xfId="57" applyFont="1" applyAlignment="1" applyProtection="1">
      <alignment vertical="center" wrapText="1"/>
      <protection/>
    </xf>
    <xf numFmtId="0" fontId="59" fillId="0" borderId="0" xfId="57" applyFont="1" applyFill="1" applyAlignment="1" applyProtection="1">
      <alignment vertical="center" wrapText="1"/>
      <protection/>
    </xf>
    <xf numFmtId="0" fontId="60" fillId="0" borderId="0" xfId="59" applyFont="1" applyFill="1" applyBorder="1" applyAlignment="1" applyProtection="1">
      <alignment horizontal="right" vertical="center" wrapText="1"/>
      <protection/>
    </xf>
    <xf numFmtId="0" fontId="59" fillId="33" borderId="0" xfId="57" applyFont="1" applyFill="1" applyBorder="1" applyAlignment="1" applyProtection="1">
      <alignment vertical="center" wrapText="1"/>
      <protection/>
    </xf>
    <xf numFmtId="0" fontId="59" fillId="0" borderId="0" xfId="57" applyFont="1" applyBorder="1" applyAlignment="1" applyProtection="1">
      <alignment vertical="center" wrapText="1"/>
      <protection/>
    </xf>
    <xf numFmtId="0" fontId="59" fillId="33" borderId="0" xfId="59" applyFont="1" applyFill="1" applyBorder="1" applyAlignment="1" applyProtection="1">
      <alignment vertical="center" wrapText="1"/>
      <protection/>
    </xf>
    <xf numFmtId="0" fontId="60" fillId="33" borderId="0" xfId="59" applyFont="1" applyFill="1" applyBorder="1" applyAlignment="1" applyProtection="1">
      <alignment vertical="center" wrapText="1"/>
      <protection/>
    </xf>
    <xf numFmtId="0" fontId="3" fillId="0" borderId="0" xfId="57" applyFont="1" applyAlignment="1" applyProtection="1">
      <alignment vertical="center" wrapText="1"/>
      <protection/>
    </xf>
    <xf numFmtId="0" fontId="5" fillId="0" borderId="0" xfId="59" applyFont="1" applyFill="1" applyBorder="1" applyAlignment="1" applyProtection="1">
      <alignment vertical="center" wrapText="1"/>
      <protection/>
    </xf>
    <xf numFmtId="0" fontId="5" fillId="0" borderId="0" xfId="57" applyFont="1" applyAlignment="1" applyProtection="1">
      <alignment vertical="center" wrapText="1"/>
      <protection/>
    </xf>
    <xf numFmtId="0" fontId="3" fillId="34" borderId="0" xfId="57" applyFont="1" applyFill="1" applyAlignment="1" applyProtection="1">
      <alignment vertical="center" wrapText="1"/>
      <protection/>
    </xf>
    <xf numFmtId="0" fontId="6" fillId="34" borderId="0" xfId="59" applyFont="1" applyFill="1" applyBorder="1" applyAlignment="1" applyProtection="1">
      <alignment horizontal="center" vertical="center" wrapText="1"/>
      <protection/>
    </xf>
    <xf numFmtId="0" fontId="5" fillId="34" borderId="0" xfId="59" applyFont="1" applyFill="1" applyBorder="1" applyAlignment="1" applyProtection="1">
      <alignment vertical="center" wrapText="1"/>
      <protection/>
    </xf>
    <xf numFmtId="0" fontId="5" fillId="34" borderId="0" xfId="57" applyFont="1" applyFill="1" applyAlignment="1" applyProtection="1">
      <alignment vertical="center" wrapText="1"/>
      <protection/>
    </xf>
    <xf numFmtId="0" fontId="5" fillId="33" borderId="0" xfId="59" applyFont="1" applyFill="1" applyBorder="1" applyAlignment="1" applyProtection="1">
      <alignment horizontal="center" vertical="center" wrapText="1"/>
      <protection/>
    </xf>
    <xf numFmtId="0" fontId="6" fillId="33" borderId="0" xfId="59" applyFont="1" applyFill="1" applyBorder="1" applyAlignment="1" applyProtection="1">
      <alignment vertical="center" wrapText="1"/>
      <protection/>
    </xf>
    <xf numFmtId="0" fontId="5" fillId="33" borderId="10" xfId="59" applyFont="1" applyFill="1" applyBorder="1" applyAlignment="1" applyProtection="1">
      <alignment vertical="center" wrapText="1"/>
      <protection/>
    </xf>
    <xf numFmtId="49" fontId="6" fillId="33" borderId="0" xfId="61" applyNumberFormat="1" applyFont="1" applyFill="1" applyBorder="1" applyAlignment="1" applyProtection="1">
      <alignment horizontal="center" vertical="center" wrapText="1"/>
      <protection/>
    </xf>
    <xf numFmtId="14" fontId="5" fillId="33" borderId="0" xfId="61" applyNumberFormat="1" applyFont="1" applyFill="1" applyBorder="1" applyAlignment="1" applyProtection="1">
      <alignment horizontal="center" vertical="center" wrapText="1"/>
      <protection/>
    </xf>
    <xf numFmtId="0" fontId="5" fillId="0" borderId="0" xfId="57" applyFont="1" applyFill="1" applyBorder="1" applyAlignment="1" applyProtection="1">
      <alignment vertical="center" wrapText="1"/>
      <protection/>
    </xf>
    <xf numFmtId="49" fontId="3" fillId="0" borderId="0" xfId="53" applyNumberFormat="1" applyFont="1" applyAlignment="1" applyProtection="1">
      <alignment horizontal="center" vertical="center" wrapText="1"/>
      <protection/>
    </xf>
    <xf numFmtId="0" fontId="6" fillId="33" borderId="0" xfId="61" applyNumberFormat="1" applyFont="1" applyFill="1" applyBorder="1" applyAlignment="1" applyProtection="1">
      <alignment horizontal="center" vertical="center" wrapText="1"/>
      <protection/>
    </xf>
    <xf numFmtId="0" fontId="5" fillId="33" borderId="0" xfId="59" applyNumberFormat="1" applyFont="1" applyFill="1" applyBorder="1" applyAlignment="1" applyProtection="1">
      <alignment vertical="center" wrapText="1"/>
      <protection/>
    </xf>
    <xf numFmtId="49" fontId="61" fillId="0" borderId="0" xfId="53" applyNumberFormat="1" applyFont="1" applyAlignment="1" applyProtection="1">
      <alignment vertical="top"/>
      <protection/>
    </xf>
    <xf numFmtId="0" fontId="5" fillId="0" borderId="0" xfId="59" applyFont="1" applyFill="1" applyBorder="1" applyAlignment="1" applyProtection="1">
      <alignment horizontal="center" vertical="center" wrapText="1"/>
      <protection/>
    </xf>
    <xf numFmtId="49" fontId="5" fillId="0" borderId="0" xfId="61" applyNumberFormat="1" applyFont="1" applyFill="1" applyBorder="1" applyAlignment="1" applyProtection="1">
      <alignment horizontal="center" vertical="center" wrapText="1"/>
      <protection/>
    </xf>
    <xf numFmtId="0" fontId="5" fillId="0" borderId="0" xfId="57" applyFont="1" applyFill="1" applyAlignment="1" applyProtection="1">
      <alignment horizontal="center" vertical="center" wrapText="1"/>
      <protection/>
    </xf>
    <xf numFmtId="0" fontId="5" fillId="0" borderId="0" xfId="57" applyFont="1" applyFill="1" applyAlignment="1" applyProtection="1">
      <alignment vertical="center" wrapText="1"/>
      <protection/>
    </xf>
    <xf numFmtId="0" fontId="5" fillId="0" borderId="0" xfId="57" applyFont="1" applyAlignment="1" applyProtection="1">
      <alignment horizontal="center" vertical="center" wrapText="1"/>
      <protection/>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9" fontId="5" fillId="0" borderId="0" xfId="58" applyNumberFormat="1" applyFont="1" applyProtection="1">
      <alignment vertical="top"/>
      <protection/>
    </xf>
    <xf numFmtId="0" fontId="9" fillId="0" borderId="0" xfId="62" applyFont="1" applyBorder="1" applyAlignment="1" applyProtection="1">
      <alignment horizontal="center" vertical="center" wrapText="1"/>
      <protection/>
    </xf>
    <xf numFmtId="0" fontId="0" fillId="11" borderId="0" xfId="0" applyFont="1" applyFill="1" applyAlignment="1">
      <alignment/>
    </xf>
    <xf numFmtId="0" fontId="0" fillId="11" borderId="0" xfId="0" applyFill="1" applyAlignment="1">
      <alignment/>
    </xf>
    <xf numFmtId="0" fontId="5" fillId="0" borderId="0" xfId="57" applyFont="1" applyFill="1" applyAlignment="1" applyProtection="1">
      <alignment horizontal="left" vertical="center" wrapText="1"/>
      <protection/>
    </xf>
    <xf numFmtId="0" fontId="0" fillId="0" borderId="0" xfId="0" applyAlignment="1">
      <alignment horizontal="right"/>
    </xf>
    <xf numFmtId="0" fontId="0" fillId="2" borderId="0" xfId="0" applyFill="1" applyAlignment="1">
      <alignment/>
    </xf>
    <xf numFmtId="0" fontId="62" fillId="2" borderId="0" xfId="0" applyFont="1" applyFill="1" applyAlignment="1">
      <alignment horizontal="center"/>
    </xf>
    <xf numFmtId="0" fontId="62" fillId="2" borderId="0" xfId="0" applyFont="1" applyFill="1" applyAlignment="1">
      <alignment/>
    </xf>
    <xf numFmtId="0" fontId="59" fillId="2" borderId="0" xfId="57" applyNumberFormat="1" applyFont="1" applyFill="1" applyAlignment="1" applyProtection="1">
      <alignment vertical="center" wrapText="1"/>
      <protection/>
    </xf>
    <xf numFmtId="0" fontId="59" fillId="2" borderId="0" xfId="57" applyFont="1" applyFill="1" applyAlignment="1" applyProtection="1">
      <alignment horizontal="left" vertical="center" wrapText="1"/>
      <protection/>
    </xf>
    <xf numFmtId="0" fontId="59" fillId="2" borderId="0" xfId="57" applyFont="1" applyFill="1" applyAlignment="1" applyProtection="1">
      <alignment vertical="center" wrapText="1"/>
      <protection/>
    </xf>
    <xf numFmtId="0" fontId="59" fillId="2" borderId="0" xfId="57" applyFont="1" applyFill="1" applyBorder="1" applyAlignment="1" applyProtection="1">
      <alignment vertical="center" wrapText="1"/>
      <protection/>
    </xf>
    <xf numFmtId="49" fontId="59" fillId="2" borderId="0" xfId="61" applyNumberFormat="1" applyFont="1" applyFill="1" applyBorder="1" applyAlignment="1" applyProtection="1">
      <alignment horizontal="left" vertical="center" wrapText="1"/>
      <protection/>
    </xf>
    <xf numFmtId="0" fontId="59" fillId="2" borderId="0" xfId="57" applyFont="1" applyFill="1" applyAlignment="1" applyProtection="1">
      <alignment horizontal="center" vertical="center" wrapText="1"/>
      <protection/>
    </xf>
    <xf numFmtId="0" fontId="6" fillId="35" borderId="10" xfId="61" applyNumberFormat="1" applyFont="1" applyFill="1" applyBorder="1" applyAlignment="1" applyProtection="1">
      <alignment horizontal="center" vertical="center" wrapText="1"/>
      <protection/>
    </xf>
    <xf numFmtId="0" fontId="6" fillId="35" borderId="10" xfId="59" applyFont="1" applyFill="1" applyBorder="1" applyAlignment="1" applyProtection="1">
      <alignment horizontal="center" vertical="center" wrapText="1"/>
      <protection/>
    </xf>
    <xf numFmtId="0" fontId="5" fillId="35" borderId="10" xfId="59" applyFont="1" applyFill="1" applyBorder="1" applyAlignment="1" applyProtection="1">
      <alignment horizontal="right" vertical="center" wrapText="1" indent="1"/>
      <protection/>
    </xf>
    <xf numFmtId="49" fontId="5" fillId="35" borderId="10" xfId="61" applyNumberFormat="1" applyFont="1" applyFill="1" applyBorder="1" applyAlignment="1" applyProtection="1">
      <alignment horizontal="right" vertical="center" wrapText="1" indent="1"/>
      <protection/>
    </xf>
    <xf numFmtId="0" fontId="0" fillId="0" borderId="0" xfId="0" applyBorder="1" applyAlignment="1">
      <alignment/>
    </xf>
    <xf numFmtId="0" fontId="0" fillId="2" borderId="0" xfId="0" applyFill="1" applyBorder="1" applyAlignment="1">
      <alignment/>
    </xf>
    <xf numFmtId="0" fontId="63" fillId="0" borderId="0" xfId="62" applyFont="1" applyBorder="1" applyAlignment="1" applyProtection="1">
      <alignment horizontal="center" vertical="center" wrapText="1"/>
      <protection/>
    </xf>
    <xf numFmtId="0" fontId="48" fillId="0" borderId="19" xfId="0" applyFont="1" applyBorder="1" applyAlignment="1">
      <alignment horizontal="center"/>
    </xf>
    <xf numFmtId="0" fontId="48" fillId="0" borderId="20" xfId="0" applyFont="1" applyBorder="1" applyAlignment="1">
      <alignment horizontal="center"/>
    </xf>
    <xf numFmtId="0" fontId="48" fillId="0" borderId="21" xfId="0" applyFont="1" applyBorder="1" applyAlignment="1">
      <alignment horizontal="center"/>
    </xf>
    <xf numFmtId="0" fontId="5" fillId="0" borderId="22" xfId="62" applyFont="1" applyBorder="1" applyAlignment="1" applyProtection="1">
      <alignment horizontal="center" vertical="center" wrapText="1"/>
      <protection/>
    </xf>
    <xf numFmtId="0" fontId="5" fillId="0" borderId="22" xfId="62" applyFont="1" applyBorder="1" applyAlignment="1" applyProtection="1">
      <alignment horizontal="left" wrapText="1"/>
      <protection/>
    </xf>
    <xf numFmtId="0" fontId="44" fillId="0" borderId="22" xfId="42" applyBorder="1" applyAlignment="1" applyProtection="1">
      <alignment horizontal="center" vertical="center" wrapText="1"/>
      <protection/>
    </xf>
    <xf numFmtId="0" fontId="0" fillId="36" borderId="0" xfId="0" applyFont="1" applyFill="1" applyAlignment="1">
      <alignment/>
    </xf>
    <xf numFmtId="0" fontId="0" fillId="0" borderId="0" xfId="0" applyAlignment="1">
      <alignment horizontal="left"/>
    </xf>
    <xf numFmtId="0" fontId="0" fillId="0" borderId="0" xfId="0" applyFont="1" applyAlignment="1">
      <alignment horizontal="left"/>
    </xf>
    <xf numFmtId="2" fontId="10" fillId="37" borderId="23" xfId="42" applyNumberFormat="1" applyFont="1" applyFill="1" applyBorder="1" applyAlignment="1" applyProtection="1">
      <alignment horizontal="center" vertical="center"/>
      <protection/>
    </xf>
    <xf numFmtId="0" fontId="61" fillId="0" borderId="0" xfId="53" applyNumberFormat="1" applyFont="1" applyAlignment="1" applyProtection="1">
      <alignment vertical="top"/>
      <protection/>
    </xf>
    <xf numFmtId="14" fontId="5" fillId="0" borderId="0" xfId="59" applyNumberFormat="1" applyFont="1" applyFill="1" applyBorder="1" applyAlignment="1" applyProtection="1">
      <alignment vertical="center" wrapText="1"/>
      <protection/>
    </xf>
    <xf numFmtId="0" fontId="64" fillId="0" borderId="0" xfId="0" applyFont="1" applyAlignment="1">
      <alignment/>
    </xf>
    <xf numFmtId="0" fontId="44" fillId="0" borderId="0" xfId="42" applyAlignment="1" applyProtection="1">
      <alignment/>
      <protection/>
    </xf>
    <xf numFmtId="0" fontId="0" fillId="0" borderId="0" xfId="0" applyAlignment="1">
      <alignment horizontal="right"/>
    </xf>
    <xf numFmtId="0" fontId="5" fillId="33" borderId="24" xfId="59" applyFont="1" applyFill="1" applyBorder="1" applyAlignment="1" applyProtection="1">
      <alignment vertical="center" wrapText="1"/>
      <protection/>
    </xf>
    <xf numFmtId="0" fontId="5" fillId="33" borderId="25" xfId="59" applyFont="1" applyFill="1" applyBorder="1" applyAlignment="1" applyProtection="1">
      <alignment vertical="center" wrapText="1"/>
      <protection/>
    </xf>
    <xf numFmtId="0" fontId="5" fillId="33" borderId="25" xfId="59" applyFont="1" applyFill="1" applyBorder="1" applyAlignment="1" applyProtection="1">
      <alignment horizontal="center" vertical="center" wrapText="1"/>
      <protection/>
    </xf>
    <xf numFmtId="0" fontId="6" fillId="33" borderId="26" xfId="59" applyFont="1" applyFill="1" applyBorder="1" applyAlignment="1" applyProtection="1">
      <alignment vertical="center" wrapText="1"/>
      <protection/>
    </xf>
    <xf numFmtId="0" fontId="5" fillId="33" borderId="27" xfId="59" applyFont="1" applyFill="1" applyBorder="1" applyAlignment="1" applyProtection="1">
      <alignment vertical="center" wrapText="1"/>
      <protection/>
    </xf>
    <xf numFmtId="0" fontId="6" fillId="33" borderId="28" xfId="59" applyFont="1" applyFill="1" applyBorder="1" applyAlignment="1" applyProtection="1">
      <alignment vertical="center" wrapText="1"/>
      <protection/>
    </xf>
    <xf numFmtId="0" fontId="8" fillId="33" borderId="27" xfId="61" applyNumberFormat="1" applyFont="1" applyFill="1" applyBorder="1" applyAlignment="1" applyProtection="1">
      <alignment horizontal="center" vertical="center" wrapText="1"/>
      <protection/>
    </xf>
    <xf numFmtId="14" fontId="5" fillId="33" borderId="28" xfId="61" applyNumberFormat="1" applyFont="1" applyFill="1" applyBorder="1" applyAlignment="1" applyProtection="1">
      <alignment horizontal="center" vertical="center" wrapText="1"/>
      <protection/>
    </xf>
    <xf numFmtId="0" fontId="5" fillId="33" borderId="28" xfId="57" applyFont="1" applyFill="1" applyBorder="1" applyAlignment="1" applyProtection="1">
      <alignment horizontal="center" vertical="center" wrapText="1"/>
      <protection/>
    </xf>
    <xf numFmtId="0" fontId="5" fillId="33" borderId="28" xfId="59" applyFont="1" applyFill="1" applyBorder="1" applyAlignment="1" applyProtection="1">
      <alignment horizontal="center" vertical="center" wrapText="1"/>
      <protection/>
    </xf>
    <xf numFmtId="49" fontId="5" fillId="33" borderId="27" xfId="61" applyNumberFormat="1" applyFont="1" applyFill="1" applyBorder="1" applyAlignment="1" applyProtection="1">
      <alignment horizontal="center" vertical="center" wrapText="1"/>
      <protection/>
    </xf>
    <xf numFmtId="0" fontId="5" fillId="33" borderId="29" xfId="59" applyFont="1" applyFill="1" applyBorder="1" applyAlignment="1" applyProtection="1">
      <alignment vertical="center" wrapText="1"/>
      <protection/>
    </xf>
    <xf numFmtId="0" fontId="5" fillId="33" borderId="30" xfId="59" applyFont="1" applyFill="1" applyBorder="1" applyAlignment="1" applyProtection="1">
      <alignment vertical="center" wrapText="1"/>
      <protection/>
    </xf>
    <xf numFmtId="0" fontId="5" fillId="33" borderId="30" xfId="59" applyFont="1" applyFill="1" applyBorder="1" applyAlignment="1" applyProtection="1">
      <alignment horizontal="center" vertical="center" wrapText="1"/>
      <protection/>
    </xf>
    <xf numFmtId="0" fontId="5" fillId="33" borderId="31" xfId="59" applyFont="1" applyFill="1" applyBorder="1" applyAlignment="1" applyProtection="1">
      <alignment horizontal="center" vertical="center" wrapText="1"/>
      <protection/>
    </xf>
    <xf numFmtId="0" fontId="0" fillId="36" borderId="0" xfId="0" applyFill="1" applyAlignment="1">
      <alignment/>
    </xf>
    <xf numFmtId="0" fontId="65" fillId="2" borderId="0" xfId="0" applyFont="1" applyFill="1" applyAlignment="1">
      <alignment horizontal="center" vertical="center"/>
    </xf>
    <xf numFmtId="0" fontId="65" fillId="0" borderId="0" xfId="0" applyFont="1" applyAlignment="1">
      <alignment horizontal="center" vertical="center"/>
    </xf>
    <xf numFmtId="0" fontId="0" fillId="35" borderId="27" xfId="56" applyNumberFormat="1" applyFont="1" applyFill="1" applyBorder="1" applyAlignment="1" applyProtection="1">
      <alignment horizontal="left" vertical="center" wrapText="1"/>
      <protection locked="0"/>
    </xf>
    <xf numFmtId="0" fontId="5" fillId="35" borderId="0" xfId="56" applyNumberFormat="1" applyFont="1" applyFill="1" applyBorder="1" applyAlignment="1" applyProtection="1">
      <alignment horizontal="left" vertical="center" wrapText="1"/>
      <protection locked="0"/>
    </xf>
    <xf numFmtId="0" fontId="5" fillId="35" borderId="28" xfId="56" applyNumberFormat="1" applyFont="1" applyFill="1" applyBorder="1" applyAlignment="1" applyProtection="1">
      <alignment horizontal="left" vertical="center" wrapText="1"/>
      <protection locked="0"/>
    </xf>
    <xf numFmtId="0" fontId="0" fillId="38" borderId="0" xfId="0" applyFont="1" applyFill="1" applyAlignment="1">
      <alignment/>
    </xf>
    <xf numFmtId="2" fontId="10" fillId="37" borderId="32" xfId="42" applyNumberFormat="1" applyFont="1" applyFill="1" applyBorder="1" applyAlignment="1" applyProtection="1">
      <alignment horizontal="center" vertical="center"/>
      <protection/>
    </xf>
    <xf numFmtId="2" fontId="10" fillId="37" borderId="33" xfId="42" applyNumberFormat="1" applyFont="1" applyFill="1" applyBorder="1" applyAlignment="1" applyProtection="1">
      <alignment horizontal="center" vertical="center"/>
      <protection/>
    </xf>
    <xf numFmtId="0" fontId="0" fillId="0" borderId="34" xfId="0" applyBorder="1" applyAlignment="1">
      <alignment/>
    </xf>
    <xf numFmtId="0" fontId="66" fillId="0" borderId="0" xfId="42" applyFont="1" applyAlignment="1" applyProtection="1">
      <alignment wrapText="1"/>
      <protection/>
    </xf>
    <xf numFmtId="0" fontId="48" fillId="2" borderId="0" xfId="0" applyFont="1" applyFill="1" applyAlignment="1">
      <alignment/>
    </xf>
    <xf numFmtId="0" fontId="48" fillId="0" borderId="0" xfId="0" applyFont="1" applyAlignment="1">
      <alignment/>
    </xf>
    <xf numFmtId="0" fontId="48" fillId="0" borderId="11" xfId="0" applyFont="1" applyBorder="1" applyAlignment="1">
      <alignment/>
    </xf>
    <xf numFmtId="0" fontId="48" fillId="0" borderId="34" xfId="0" applyFont="1" applyBorder="1" applyAlignment="1">
      <alignment/>
    </xf>
    <xf numFmtId="0" fontId="0" fillId="0" borderId="0" xfId="0" applyFill="1" applyAlignment="1">
      <alignment/>
    </xf>
    <xf numFmtId="0" fontId="0" fillId="0" borderId="35" xfId="0" applyBorder="1" applyAlignment="1">
      <alignment/>
    </xf>
    <xf numFmtId="0" fontId="0" fillId="39" borderId="0" xfId="0" applyFont="1" applyFill="1" applyAlignment="1">
      <alignment/>
    </xf>
    <xf numFmtId="0" fontId="0" fillId="0" borderId="0" xfId="0" applyBorder="1" applyAlignment="1">
      <alignment horizontal="right"/>
    </xf>
    <xf numFmtId="0" fontId="0" fillId="0" borderId="0" xfId="0" applyFill="1" applyAlignment="1" applyProtection="1">
      <alignment/>
      <protection locked="0"/>
    </xf>
    <xf numFmtId="0" fontId="5" fillId="33" borderId="0" xfId="60" applyFont="1" applyFill="1" applyBorder="1" applyAlignment="1" applyProtection="1">
      <alignment vertical="center"/>
      <protection locked="0"/>
    </xf>
    <xf numFmtId="0" fontId="67" fillId="0" borderId="0" xfId="0" applyFont="1" applyFill="1" applyBorder="1" applyAlignment="1">
      <alignment horizontal="center" vertical="center" wrapText="1"/>
    </xf>
    <xf numFmtId="0" fontId="5" fillId="0" borderId="22" xfId="54" applyFont="1" applyBorder="1" applyAlignment="1" applyProtection="1">
      <alignment horizontal="right" vertical="center" wrapText="1"/>
      <protection/>
    </xf>
    <xf numFmtId="2" fontId="10" fillId="37" borderId="36" xfId="42" applyNumberFormat="1" applyFont="1" applyFill="1" applyBorder="1" applyAlignment="1" applyProtection="1">
      <alignment horizontal="center" vertical="center"/>
      <protection/>
    </xf>
    <xf numFmtId="2" fontId="12" fillId="0" borderId="22" xfId="55" applyNumberFormat="1" applyFont="1" applyFill="1" applyBorder="1" applyAlignment="1" applyProtection="1">
      <alignment horizontal="center" vertical="center" wrapText="1"/>
      <protection/>
    </xf>
    <xf numFmtId="0" fontId="5" fillId="40" borderId="22" xfId="0" applyNumberFormat="1" applyFont="1" applyFill="1" applyBorder="1" applyAlignment="1" applyProtection="1">
      <alignment horizontal="center" vertical="center" wrapText="1"/>
      <protection locked="0"/>
    </xf>
    <xf numFmtId="4" fontId="5" fillId="41" borderId="22" xfId="0" applyNumberFormat="1" applyFont="1" applyFill="1" applyBorder="1" applyAlignment="1" applyProtection="1">
      <alignment horizontal="right" vertical="center" wrapText="1"/>
      <protection/>
    </xf>
    <xf numFmtId="49" fontId="6" fillId="0" borderId="37" xfId="54" applyNumberFormat="1" applyFont="1" applyBorder="1" applyAlignment="1" applyProtection="1">
      <alignment horizontal="center" vertical="center" wrapText="1"/>
      <protection/>
    </xf>
    <xf numFmtId="2" fontId="10" fillId="0" borderId="0" xfId="42" applyNumberFormat="1" applyFont="1" applyFill="1" applyBorder="1" applyAlignment="1" applyProtection="1">
      <alignment horizontal="center" vertical="center"/>
      <protection/>
    </xf>
    <xf numFmtId="2" fontId="10" fillId="37" borderId="38" xfId="42" applyNumberFormat="1" applyFont="1" applyFill="1" applyBorder="1" applyAlignment="1" applyProtection="1">
      <alignment horizontal="center" vertical="center"/>
      <protection/>
    </xf>
    <xf numFmtId="2" fontId="10" fillId="37" borderId="39" xfId="42" applyNumberFormat="1" applyFont="1" applyFill="1" applyBorder="1" applyAlignment="1" applyProtection="1">
      <alignment horizontal="center" vertical="center"/>
      <protection/>
    </xf>
    <xf numFmtId="49" fontId="6" fillId="33" borderId="0" xfId="0" applyNumberFormat="1" applyFont="1" applyFill="1" applyAlignment="1" applyProtection="1">
      <alignment horizontal="right" vertical="center"/>
      <protection/>
    </xf>
    <xf numFmtId="49" fontId="5" fillId="33" borderId="0" xfId="0" applyNumberFormat="1" applyFont="1" applyFill="1" applyAlignment="1" applyProtection="1">
      <alignment vertical="center"/>
      <protection/>
    </xf>
    <xf numFmtId="2" fontId="66" fillId="37" borderId="40" xfId="42" applyNumberFormat="1" applyFont="1" applyFill="1" applyBorder="1" applyAlignment="1" applyProtection="1">
      <alignment horizontal="left" vertical="center"/>
      <protection/>
    </xf>
    <xf numFmtId="0" fontId="1" fillId="0" borderId="22" xfId="55" applyFont="1" applyBorder="1" applyAlignment="1" applyProtection="1">
      <alignment horizontal="left" vertical="center" indent="1"/>
      <protection/>
    </xf>
    <xf numFmtId="0" fontId="1" fillId="0" borderId="22" xfId="55" applyFont="1" applyBorder="1" applyAlignment="1" applyProtection="1">
      <alignment horizontal="left" vertical="center" wrapText="1" indent="1"/>
      <protection/>
    </xf>
    <xf numFmtId="0" fontId="1" fillId="0" borderId="22" xfId="55" applyFont="1" applyBorder="1" applyAlignment="1" applyProtection="1">
      <alignment vertical="center"/>
      <protection/>
    </xf>
    <xf numFmtId="0" fontId="1" fillId="0" borderId="22" xfId="55" applyFont="1" applyBorder="1" applyAlignment="1" applyProtection="1">
      <alignment horizontal="left" vertical="center"/>
      <protection/>
    </xf>
    <xf numFmtId="49" fontId="14" fillId="0" borderId="41" xfId="0" applyNumberFormat="1" applyFont="1" applyBorder="1" applyAlignment="1" applyProtection="1">
      <alignment horizontal="center" vertical="center"/>
      <protection/>
    </xf>
    <xf numFmtId="49" fontId="1" fillId="0" borderId="42" xfId="55" applyNumberFormat="1" applyFont="1" applyBorder="1" applyAlignment="1" applyProtection="1">
      <alignment horizontal="center" vertical="center"/>
      <protection/>
    </xf>
    <xf numFmtId="0" fontId="1" fillId="0" borderId="43" xfId="55" applyFont="1" applyBorder="1" applyAlignment="1" applyProtection="1">
      <alignment vertical="center"/>
      <protection/>
    </xf>
    <xf numFmtId="49" fontId="1" fillId="0" borderId="44" xfId="55" applyNumberFormat="1" applyFont="1" applyBorder="1" applyAlignment="1" applyProtection="1">
      <alignment horizontal="center" vertical="center"/>
      <protection/>
    </xf>
    <xf numFmtId="49" fontId="1" fillId="0" borderId="37" xfId="55" applyNumberFormat="1" applyFont="1" applyBorder="1" applyAlignment="1" applyProtection="1">
      <alignment horizontal="center" vertical="center"/>
      <protection/>
    </xf>
    <xf numFmtId="49" fontId="1" fillId="0" borderId="45" xfId="55" applyNumberFormat="1" applyFont="1" applyBorder="1" applyAlignment="1" applyProtection="1">
      <alignment horizontal="center" vertical="center"/>
      <protection/>
    </xf>
    <xf numFmtId="0" fontId="12" fillId="0" borderId="46" xfId="55" applyFont="1" applyBorder="1" applyAlignment="1" applyProtection="1">
      <alignment vertical="center"/>
      <protection/>
    </xf>
    <xf numFmtId="4" fontId="6" fillId="42" borderId="47" xfId="56" applyNumberFormat="1" applyFont="1" applyFill="1" applyBorder="1" applyAlignment="1" applyProtection="1">
      <alignment horizontal="right" vertical="center"/>
      <protection/>
    </xf>
    <xf numFmtId="4" fontId="6" fillId="42" borderId="48" xfId="56" applyNumberFormat="1" applyFont="1" applyFill="1" applyBorder="1" applyAlignment="1" applyProtection="1">
      <alignment horizontal="right" vertical="center"/>
      <protection/>
    </xf>
    <xf numFmtId="0" fontId="5" fillId="33" borderId="0" xfId="55" applyFont="1" applyFill="1" applyBorder="1" applyAlignment="1" applyProtection="1">
      <alignment horizontal="left"/>
      <protection/>
    </xf>
    <xf numFmtId="0" fontId="5" fillId="0" borderId="32" xfId="54" applyFont="1" applyFill="1" applyBorder="1" applyAlignment="1" applyProtection="1">
      <alignment horizontal="right" vertical="center" wrapText="1"/>
      <protection/>
    </xf>
    <xf numFmtId="4" fontId="5" fillId="0" borderId="32" xfId="0" applyNumberFormat="1" applyFont="1" applyFill="1" applyBorder="1" applyAlignment="1" applyProtection="1">
      <alignment horizontal="right" vertical="center" wrapText="1"/>
      <protection/>
    </xf>
    <xf numFmtId="0" fontId="6" fillId="0" borderId="43" xfId="54" applyFont="1" applyBorder="1" applyAlignment="1" applyProtection="1">
      <alignment vertical="center" wrapText="1"/>
      <protection/>
    </xf>
    <xf numFmtId="4" fontId="6" fillId="41" borderId="43" xfId="0" applyNumberFormat="1" applyFont="1" applyFill="1" applyBorder="1" applyAlignment="1" applyProtection="1">
      <alignment horizontal="right" vertical="center" wrapText="1"/>
      <protection/>
    </xf>
    <xf numFmtId="0" fontId="68" fillId="0" borderId="0" xfId="42" applyFont="1" applyAlignment="1" applyProtection="1">
      <alignment horizontal="center"/>
      <protection/>
    </xf>
    <xf numFmtId="0" fontId="5" fillId="33" borderId="0" xfId="60" applyFont="1" applyFill="1" applyBorder="1" applyAlignment="1" applyProtection="1">
      <alignment horizontal="right" vertical="center"/>
      <protection locked="0"/>
    </xf>
    <xf numFmtId="49" fontId="5" fillId="0" borderId="42" xfId="54" applyNumberFormat="1" applyFont="1" applyBorder="1" applyAlignment="1" applyProtection="1">
      <alignment horizontal="center" vertical="center" wrapText="1"/>
      <protection/>
    </xf>
    <xf numFmtId="0" fontId="5" fillId="0" borderId="43" xfId="54" applyFont="1" applyBorder="1" applyAlignment="1" applyProtection="1">
      <alignment horizontal="right" vertical="center" wrapText="1"/>
      <protection/>
    </xf>
    <xf numFmtId="4" fontId="5" fillId="42" borderId="49" xfId="56" applyNumberFormat="1" applyFont="1" applyFill="1" applyBorder="1" applyAlignment="1" applyProtection="1">
      <alignment horizontal="right" vertical="center"/>
      <protection/>
    </xf>
    <xf numFmtId="4" fontId="5" fillId="42" borderId="50" xfId="56" applyNumberFormat="1" applyFont="1" applyFill="1" applyBorder="1" applyAlignment="1" applyProtection="1">
      <alignment horizontal="right" vertical="center"/>
      <protection/>
    </xf>
    <xf numFmtId="4" fontId="5" fillId="42" borderId="51" xfId="56" applyNumberFormat="1" applyFont="1" applyFill="1" applyBorder="1" applyAlignment="1" applyProtection="1">
      <alignment horizontal="right" vertical="center"/>
      <protection/>
    </xf>
    <xf numFmtId="4" fontId="5" fillId="42" borderId="52" xfId="56" applyNumberFormat="1" applyFont="1" applyFill="1" applyBorder="1" applyAlignment="1" applyProtection="1">
      <alignment horizontal="right" vertical="center"/>
      <protection/>
    </xf>
    <xf numFmtId="0" fontId="1" fillId="0" borderId="37" xfId="55" applyNumberFormat="1" applyFont="1" applyBorder="1" applyAlignment="1" applyProtection="1">
      <alignment horizontal="center" vertical="center"/>
      <protection/>
    </xf>
    <xf numFmtId="49" fontId="5" fillId="0" borderId="0" xfId="58" applyNumberFormat="1" applyFont="1" applyAlignment="1" applyProtection="1">
      <alignment horizontal="right" vertical="top"/>
      <protection/>
    </xf>
    <xf numFmtId="0" fontId="5" fillId="0" borderId="0" xfId="57" applyFont="1" applyAlignment="1" applyProtection="1">
      <alignment horizontal="right" vertical="center" wrapText="1"/>
      <protection/>
    </xf>
    <xf numFmtId="0" fontId="5" fillId="0" borderId="0" xfId="57" applyFont="1" applyFill="1" applyAlignment="1" applyProtection="1">
      <alignment horizontal="right" vertical="center" wrapText="1"/>
      <protection/>
    </xf>
    <xf numFmtId="0" fontId="6" fillId="0" borderId="32" xfId="54" applyFont="1" applyFill="1" applyBorder="1" applyAlignment="1" applyProtection="1">
      <alignment horizontal="left" vertical="center" wrapText="1" indent="1"/>
      <protection/>
    </xf>
    <xf numFmtId="2" fontId="66" fillId="37" borderId="32" xfId="42" applyNumberFormat="1" applyFont="1" applyFill="1" applyBorder="1" applyAlignment="1" applyProtection="1">
      <alignment horizontal="left" vertical="top" indent="1"/>
      <protection/>
    </xf>
    <xf numFmtId="2" fontId="66" fillId="37" borderId="23" xfId="42" applyNumberFormat="1" applyFont="1" applyFill="1" applyBorder="1" applyAlignment="1" applyProtection="1">
      <alignment horizontal="left" vertical="top" indent="1"/>
      <protection/>
    </xf>
    <xf numFmtId="2" fontId="69" fillId="0" borderId="25" xfId="42" applyNumberFormat="1" applyFont="1" applyFill="1" applyBorder="1" applyAlignment="1" applyProtection="1">
      <alignment horizontal="center" vertical="center"/>
      <protection/>
    </xf>
    <xf numFmtId="2" fontId="66" fillId="0" borderId="25" xfId="42" applyNumberFormat="1" applyFont="1" applyFill="1" applyBorder="1" applyAlignment="1" applyProtection="1">
      <alignment horizontal="left" vertical="top"/>
      <protection/>
    </xf>
    <xf numFmtId="2" fontId="10" fillId="0" borderId="25" xfId="42" applyNumberFormat="1" applyFont="1" applyFill="1" applyBorder="1" applyAlignment="1" applyProtection="1">
      <alignment horizontal="center" vertical="center"/>
      <protection/>
    </xf>
    <xf numFmtId="0" fontId="40" fillId="2" borderId="0" xfId="0" applyFont="1" applyFill="1" applyAlignment="1">
      <alignment/>
    </xf>
    <xf numFmtId="0" fontId="40" fillId="0" borderId="0" xfId="0" applyFont="1" applyFill="1" applyAlignment="1">
      <alignment/>
    </xf>
    <xf numFmtId="2" fontId="66" fillId="37" borderId="32" xfId="42" applyNumberFormat="1" applyFont="1" applyFill="1" applyBorder="1" applyAlignment="1" applyProtection="1">
      <alignment horizontal="left" vertical="center" indent="1"/>
      <protection/>
    </xf>
    <xf numFmtId="0" fontId="49" fillId="0" borderId="36" xfId="54" applyNumberFormat="1" applyFont="1" applyFill="1" applyBorder="1" applyAlignment="1" applyProtection="1">
      <alignment horizontal="center" vertical="center" wrapText="1"/>
      <protection/>
    </xf>
    <xf numFmtId="0" fontId="6" fillId="0" borderId="22" xfId="54" applyFont="1" applyBorder="1" applyAlignment="1" applyProtection="1">
      <alignment vertical="center" wrapText="1"/>
      <protection/>
    </xf>
    <xf numFmtId="0" fontId="5" fillId="0" borderId="40" xfId="54" applyFont="1" applyBorder="1" applyAlignment="1" applyProtection="1">
      <alignment horizontal="right" vertical="center" wrapText="1"/>
      <protection/>
    </xf>
    <xf numFmtId="0" fontId="0" fillId="0" borderId="30" xfId="0" applyBorder="1" applyAlignment="1">
      <alignment/>
    </xf>
    <xf numFmtId="0" fontId="5" fillId="33" borderId="15" xfId="55" applyFont="1" applyFill="1" applyBorder="1" applyAlignment="1" applyProtection="1">
      <alignment horizontal="left"/>
      <protection/>
    </xf>
    <xf numFmtId="0" fontId="0" fillId="0" borderId="53" xfId="0" applyBorder="1" applyAlignment="1">
      <alignment/>
    </xf>
    <xf numFmtId="49" fontId="9" fillId="0" borderId="0" xfId="0" applyNumberFormat="1" applyFont="1" applyBorder="1" applyAlignment="1" applyProtection="1">
      <alignment horizontal="center" vertical="center"/>
      <protection/>
    </xf>
    <xf numFmtId="4" fontId="1" fillId="41" borderId="22" xfId="55" applyNumberFormat="1" applyFont="1" applyFill="1" applyBorder="1" applyAlignment="1" applyProtection="1">
      <alignment horizontal="right" vertical="center"/>
      <protection/>
    </xf>
    <xf numFmtId="0" fontId="44" fillId="0" borderId="22" xfId="42" applyBorder="1" applyAlignment="1" applyProtection="1" quotePrefix="1">
      <alignment horizontal="center" vertical="center" wrapText="1"/>
      <protection/>
    </xf>
    <xf numFmtId="2" fontId="6" fillId="37" borderId="54" xfId="42" applyNumberFormat="1" applyFont="1" applyFill="1" applyBorder="1" applyAlignment="1" applyProtection="1">
      <alignment horizontal="center" vertical="center"/>
      <protection/>
    </xf>
    <xf numFmtId="1" fontId="5" fillId="43" borderId="21" xfId="0" applyNumberFormat="1" applyFont="1" applyFill="1" applyBorder="1" applyAlignment="1" applyProtection="1">
      <alignment horizontal="center" vertical="center" wrapText="1"/>
      <protection locked="0"/>
    </xf>
    <xf numFmtId="0" fontId="0" fillId="38" borderId="0" xfId="0" applyFill="1" applyAlignment="1">
      <alignment/>
    </xf>
    <xf numFmtId="0" fontId="0" fillId="35" borderId="27" xfId="56" applyNumberFormat="1" applyFont="1" applyFill="1" applyBorder="1" applyAlignment="1" applyProtection="1">
      <alignment horizontal="left" vertical="center" wrapText="1"/>
      <protection locked="0"/>
    </xf>
    <xf numFmtId="0" fontId="5" fillId="35" borderId="0" xfId="56" applyNumberFormat="1" applyFont="1" applyFill="1" applyBorder="1" applyAlignment="1" applyProtection="1">
      <alignment horizontal="left" vertical="center" wrapText="1"/>
      <protection locked="0"/>
    </xf>
    <xf numFmtId="0" fontId="5" fillId="35" borderId="28" xfId="56" applyNumberFormat="1" applyFont="1" applyFill="1" applyBorder="1" applyAlignment="1" applyProtection="1">
      <alignment horizontal="left" vertical="center" wrapText="1"/>
      <protection locked="0"/>
    </xf>
    <xf numFmtId="0" fontId="5" fillId="0" borderId="0" xfId="60" applyFont="1" applyFill="1" applyBorder="1" applyAlignment="1" applyProtection="1">
      <alignment horizontal="right" vertical="center"/>
      <protection locked="0"/>
    </xf>
    <xf numFmtId="49" fontId="6" fillId="0" borderId="55" xfId="0" applyNumberFormat="1" applyFont="1" applyBorder="1" applyAlignment="1" applyProtection="1">
      <alignment horizontal="center" vertical="center" wrapText="1"/>
      <protection/>
    </xf>
    <xf numFmtId="0" fontId="1" fillId="40" borderId="22" xfId="55" applyFont="1" applyFill="1" applyBorder="1" applyAlignment="1" applyProtection="1">
      <alignment horizontal="left" vertical="center" indent="1"/>
      <protection locked="0"/>
    </xf>
    <xf numFmtId="49" fontId="14" fillId="0" borderId="0" xfId="0" applyNumberFormat="1" applyFont="1" applyBorder="1" applyAlignment="1" applyProtection="1">
      <alignment horizontal="center" vertical="center"/>
      <protection/>
    </xf>
    <xf numFmtId="49" fontId="6" fillId="0" borderId="46" xfId="55" applyNumberFormat="1" applyFont="1" applyFill="1" applyBorder="1" applyAlignment="1" applyProtection="1">
      <alignment horizontal="center" vertical="center" wrapText="1"/>
      <protection/>
    </xf>
    <xf numFmtId="0" fontId="6" fillId="0" borderId="56" xfId="0" applyNumberFormat="1" applyFont="1" applyBorder="1" applyAlignment="1" applyProtection="1">
      <alignment horizontal="center" vertical="center" wrapText="1"/>
      <protection/>
    </xf>
    <xf numFmtId="0" fontId="49" fillId="0" borderId="57" xfId="54" applyNumberFormat="1" applyFont="1" applyFill="1" applyBorder="1" applyAlignment="1" applyProtection="1">
      <alignment horizontal="center" vertical="center" wrapText="1"/>
      <protection/>
    </xf>
    <xf numFmtId="0" fontId="6" fillId="0" borderId="58" xfId="54" applyFont="1" applyFill="1" applyBorder="1" applyAlignment="1" applyProtection="1">
      <alignment horizontal="left" vertical="center" wrapText="1" indent="1"/>
      <protection/>
    </xf>
    <xf numFmtId="0" fontId="5" fillId="0" borderId="58" xfId="54" applyFont="1" applyFill="1" applyBorder="1" applyAlignment="1" applyProtection="1">
      <alignment horizontal="right" vertical="center" wrapText="1"/>
      <protection/>
    </xf>
    <xf numFmtId="4" fontId="5" fillId="0" borderId="58" xfId="0" applyNumberFormat="1" applyFont="1" applyFill="1" applyBorder="1" applyAlignment="1" applyProtection="1">
      <alignment horizontal="right" vertical="center" wrapText="1"/>
      <protection/>
    </xf>
    <xf numFmtId="4" fontId="6" fillId="41" borderId="59" xfId="0" applyNumberFormat="1" applyFont="1" applyFill="1" applyBorder="1" applyAlignment="1" applyProtection="1">
      <alignment horizontal="right" vertical="center" wrapText="1"/>
      <protection/>
    </xf>
    <xf numFmtId="4" fontId="5" fillId="41" borderId="60" xfId="0" applyNumberFormat="1" applyFont="1" applyFill="1" applyBorder="1" applyAlignment="1" applyProtection="1">
      <alignment horizontal="right" vertical="center" wrapText="1"/>
      <protection/>
    </xf>
    <xf numFmtId="0" fontId="5" fillId="0" borderId="33" xfId="54" applyFont="1" applyFill="1" applyBorder="1" applyAlignment="1" applyProtection="1">
      <alignment horizontal="right" vertical="center" wrapText="1"/>
      <protection/>
    </xf>
    <xf numFmtId="0" fontId="5" fillId="0" borderId="0" xfId="60" applyFont="1" applyFill="1" applyBorder="1" applyAlignment="1" applyProtection="1">
      <alignment vertical="center" wrapText="1"/>
      <protection locked="0"/>
    </xf>
    <xf numFmtId="0" fontId="0" fillId="0" borderId="0" xfId="60" applyNumberFormat="1" applyFont="1" applyFill="1" applyBorder="1" applyAlignment="1" applyProtection="1">
      <alignment vertical="center"/>
      <protection locked="0"/>
    </xf>
    <xf numFmtId="0" fontId="0" fillId="0" borderId="0" xfId="0" applyFill="1" applyBorder="1" applyAlignment="1" applyProtection="1">
      <alignment/>
      <protection locked="0"/>
    </xf>
    <xf numFmtId="0" fontId="0" fillId="0" borderId="58" xfId="60" applyNumberFormat="1" applyFont="1" applyFill="1" applyBorder="1" applyAlignment="1" applyProtection="1">
      <alignment horizontal="right" vertical="center"/>
      <protection locked="0"/>
    </xf>
    <xf numFmtId="0" fontId="5" fillId="0" borderId="0" xfId="60" applyFont="1" applyFill="1" applyBorder="1" applyAlignment="1" applyProtection="1">
      <alignment vertical="center"/>
      <protection locked="0"/>
    </xf>
    <xf numFmtId="0" fontId="5" fillId="33" borderId="0" xfId="60" applyFont="1" applyFill="1" applyBorder="1" applyAlignment="1" applyProtection="1">
      <alignment horizontal="center" vertical="center"/>
      <protection locked="0"/>
    </xf>
    <xf numFmtId="0" fontId="5" fillId="33" borderId="30" xfId="60" applyFont="1" applyFill="1" applyBorder="1" applyAlignment="1" applyProtection="1">
      <alignment vertical="center"/>
      <protection locked="0"/>
    </xf>
    <xf numFmtId="0" fontId="5" fillId="33" borderId="30" xfId="60" applyFont="1" applyFill="1" applyBorder="1" applyAlignment="1" applyProtection="1">
      <alignment horizontal="center" vertical="center"/>
      <protection locked="0"/>
    </xf>
    <xf numFmtId="2" fontId="6" fillId="37" borderId="61" xfId="42" applyNumberFormat="1" applyFont="1" applyFill="1" applyBorder="1" applyAlignment="1" applyProtection="1">
      <alignment horizontal="center" vertical="center"/>
      <protection/>
    </xf>
    <xf numFmtId="4" fontId="5" fillId="42" borderId="62" xfId="56" applyNumberFormat="1" applyFont="1" applyFill="1" applyBorder="1" applyAlignment="1" applyProtection="1">
      <alignment horizontal="right" vertical="center"/>
      <protection/>
    </xf>
    <xf numFmtId="4" fontId="1" fillId="41" borderId="63" xfId="55" applyNumberFormat="1" applyFont="1" applyFill="1" applyBorder="1" applyAlignment="1" applyProtection="1">
      <alignment horizontal="right" vertical="center"/>
      <protection/>
    </xf>
    <xf numFmtId="4" fontId="5" fillId="42" borderId="64" xfId="56" applyNumberFormat="1" applyFont="1" applyFill="1" applyBorder="1" applyAlignment="1" applyProtection="1">
      <alignment horizontal="right" vertical="center"/>
      <protection/>
    </xf>
    <xf numFmtId="4" fontId="5" fillId="42" borderId="22" xfId="56" applyNumberFormat="1" applyFont="1" applyFill="1" applyBorder="1" applyAlignment="1" applyProtection="1">
      <alignment horizontal="right" vertical="center"/>
      <protection/>
    </xf>
    <xf numFmtId="4" fontId="1" fillId="41" borderId="65" xfId="55" applyNumberFormat="1" applyFont="1" applyFill="1" applyBorder="1" applyAlignment="1" applyProtection="1">
      <alignment horizontal="right" vertical="center"/>
      <protection/>
    </xf>
    <xf numFmtId="4" fontId="5" fillId="42" borderId="66" xfId="56" applyNumberFormat="1" applyFont="1" applyFill="1" applyBorder="1" applyAlignment="1" applyProtection="1">
      <alignment horizontal="right" vertical="center"/>
      <protection/>
    </xf>
    <xf numFmtId="4" fontId="5" fillId="42" borderId="67" xfId="56" applyNumberFormat="1" applyFont="1" applyFill="1" applyBorder="1" applyAlignment="1" applyProtection="1">
      <alignment horizontal="right" vertical="center"/>
      <protection/>
    </xf>
    <xf numFmtId="4" fontId="10" fillId="37" borderId="61" xfId="42" applyNumberFormat="1" applyFont="1" applyFill="1" applyBorder="1" applyAlignment="1" applyProtection="1">
      <alignment horizontal="center" vertical="center"/>
      <protection/>
    </xf>
    <xf numFmtId="4" fontId="10" fillId="37" borderId="68" xfId="42" applyNumberFormat="1" applyFont="1" applyFill="1" applyBorder="1" applyAlignment="1" applyProtection="1">
      <alignment horizontal="center" vertical="center"/>
      <protection/>
    </xf>
    <xf numFmtId="4" fontId="5" fillId="43" borderId="63" xfId="0" applyNumberFormat="1" applyFont="1" applyFill="1" applyBorder="1" applyAlignment="1" applyProtection="1">
      <alignment horizontal="right" vertical="center" wrapText="1"/>
      <protection/>
    </xf>
    <xf numFmtId="0" fontId="5" fillId="0" borderId="69" xfId="54" applyFont="1" applyFill="1" applyBorder="1" applyAlignment="1" applyProtection="1">
      <alignment horizontal="right" vertical="center" wrapText="1"/>
      <protection/>
    </xf>
    <xf numFmtId="49" fontId="6" fillId="0" borderId="44" xfId="54" applyNumberFormat="1" applyFont="1" applyBorder="1" applyAlignment="1" applyProtection="1">
      <alignment horizontal="center" vertical="center" wrapText="1"/>
      <protection/>
    </xf>
    <xf numFmtId="4" fontId="5" fillId="43" borderId="22" xfId="0" applyNumberFormat="1" applyFont="1" applyFill="1" applyBorder="1" applyAlignment="1" applyProtection="1">
      <alignment horizontal="right" vertical="center" wrapText="1"/>
      <protection locked="0"/>
    </xf>
    <xf numFmtId="3" fontId="5" fillId="43" borderId="21" xfId="0" applyNumberFormat="1" applyFont="1" applyFill="1" applyBorder="1" applyAlignment="1" applyProtection="1">
      <alignment horizontal="center" vertical="center" wrapText="1"/>
      <protection locked="0"/>
    </xf>
    <xf numFmtId="0" fontId="49" fillId="2" borderId="0" xfId="0" applyFont="1" applyFill="1" applyAlignment="1">
      <alignment/>
    </xf>
    <xf numFmtId="4" fontId="1" fillId="43" borderId="22" xfId="55" applyNumberFormat="1" applyFont="1" applyFill="1" applyBorder="1" applyAlignment="1" applyProtection="1">
      <alignment horizontal="right" vertical="center" wrapText="1"/>
      <protection locked="0"/>
    </xf>
    <xf numFmtId="49" fontId="0" fillId="41" borderId="22" xfId="0" applyNumberFormat="1" applyFill="1" applyBorder="1" applyAlignment="1" applyProtection="1">
      <alignment horizontal="center" vertical="center" wrapText="1"/>
      <protection/>
    </xf>
    <xf numFmtId="49" fontId="1" fillId="40" borderId="63" xfId="55" applyNumberFormat="1" applyFont="1" applyFill="1" applyBorder="1" applyAlignment="1" applyProtection="1">
      <alignment horizontal="center" vertical="center" wrapText="1"/>
      <protection locked="0"/>
    </xf>
    <xf numFmtId="49" fontId="1" fillId="40" borderId="70" xfId="55" applyNumberFormat="1" applyFont="1" applyFill="1" applyBorder="1" applyAlignment="1" applyProtection="1">
      <alignment horizontal="center" vertical="center" wrapText="1"/>
      <protection locked="0"/>
    </xf>
    <xf numFmtId="49" fontId="1" fillId="40" borderId="65" xfId="55" applyNumberFormat="1" applyFont="1" applyFill="1" applyBorder="1" applyAlignment="1" applyProtection="1">
      <alignment horizontal="center" vertical="center" wrapText="1"/>
      <protection locked="0"/>
    </xf>
    <xf numFmtId="0" fontId="5" fillId="43" borderId="22" xfId="0" applyNumberFormat="1" applyFont="1" applyFill="1" applyBorder="1" applyAlignment="1" applyProtection="1">
      <alignment horizontal="center" vertical="center" wrapText="1"/>
      <protection locked="0"/>
    </xf>
    <xf numFmtId="0" fontId="5" fillId="0" borderId="37" xfId="0" applyNumberFormat="1" applyFont="1" applyBorder="1" applyAlignment="1" applyProtection="1">
      <alignment horizontal="center" vertical="center" wrapText="1"/>
      <protection/>
    </xf>
    <xf numFmtId="0" fontId="5" fillId="0" borderId="71" xfId="0" applyNumberFormat="1" applyFont="1" applyBorder="1" applyAlignment="1" applyProtection="1">
      <alignment horizontal="center" vertical="center" wrapText="1"/>
      <protection/>
    </xf>
    <xf numFmtId="0" fontId="5" fillId="0" borderId="72" xfId="0" applyNumberFormat="1" applyFont="1" applyBorder="1" applyAlignment="1" applyProtection="1">
      <alignment horizontal="center" vertical="center" wrapText="1"/>
      <protection/>
    </xf>
    <xf numFmtId="0" fontId="5" fillId="43" borderId="63" xfId="0" applyNumberFormat="1" applyFont="1" applyFill="1" applyBorder="1" applyAlignment="1" applyProtection="1">
      <alignment horizontal="left" vertical="center" wrapText="1" indent="2"/>
      <protection locked="0"/>
    </xf>
    <xf numFmtId="0" fontId="5" fillId="43" borderId="70" xfId="0" applyNumberFormat="1" applyFont="1" applyFill="1" applyBorder="1" applyAlignment="1" applyProtection="1">
      <alignment horizontal="left" vertical="center" wrapText="1" indent="2"/>
      <protection locked="0"/>
    </xf>
    <xf numFmtId="0" fontId="5" fillId="43" borderId="65" xfId="0" applyNumberFormat="1" applyFont="1" applyFill="1" applyBorder="1" applyAlignment="1" applyProtection="1">
      <alignment horizontal="left" vertical="center" wrapText="1" indent="2"/>
      <protection locked="0"/>
    </xf>
    <xf numFmtId="49" fontId="0" fillId="40" borderId="22" xfId="0" applyNumberFormat="1" applyFill="1" applyBorder="1" applyAlignment="1" applyProtection="1">
      <alignment horizontal="center" vertical="center" wrapText="1"/>
      <protection locked="0"/>
    </xf>
    <xf numFmtId="0" fontId="66" fillId="0" borderId="63" xfId="42" applyNumberFormat="1" applyFont="1" applyFill="1" applyBorder="1" applyAlignment="1" applyProtection="1">
      <alignment horizontal="center" vertical="center" wrapText="1"/>
      <protection/>
    </xf>
    <xf numFmtId="0" fontId="66" fillId="0" borderId="70" xfId="42" applyNumberFormat="1" applyFont="1" applyFill="1" applyBorder="1" applyAlignment="1" applyProtection="1">
      <alignment horizontal="center" vertical="center" wrapText="1"/>
      <protection/>
    </xf>
    <xf numFmtId="0" fontId="66" fillId="0" borderId="65" xfId="42" applyNumberFormat="1" applyFont="1" applyFill="1" applyBorder="1" applyAlignment="1" applyProtection="1">
      <alignment horizontal="center" vertical="center" wrapText="1"/>
      <protection/>
    </xf>
    <xf numFmtId="4" fontId="1" fillId="43" borderId="73" xfId="55" applyNumberFormat="1" applyFont="1" applyFill="1" applyBorder="1" applyAlignment="1" applyProtection="1">
      <alignment horizontal="right" vertical="center" wrapText="1"/>
      <protection locked="0"/>
    </xf>
    <xf numFmtId="4" fontId="1" fillId="43" borderId="0" xfId="55" applyNumberFormat="1" applyFont="1" applyFill="1" applyBorder="1" applyAlignment="1" applyProtection="1">
      <alignment horizontal="right" vertical="center" wrapText="1"/>
      <protection locked="0"/>
    </xf>
    <xf numFmtId="4" fontId="1" fillId="43" borderId="58" xfId="55" applyNumberFormat="1" applyFont="1" applyFill="1" applyBorder="1" applyAlignment="1" applyProtection="1">
      <alignment horizontal="right" vertical="center" wrapText="1"/>
      <protection locked="0"/>
    </xf>
    <xf numFmtId="49" fontId="1" fillId="40" borderId="63" xfId="55" applyNumberFormat="1" applyFont="1" applyFill="1" applyBorder="1" applyAlignment="1" applyProtection="1">
      <alignment horizontal="left" vertical="center" wrapText="1"/>
      <protection locked="0"/>
    </xf>
    <xf numFmtId="49" fontId="1" fillId="40" borderId="70" xfId="55" applyNumberFormat="1" applyFont="1" applyFill="1" applyBorder="1" applyAlignment="1" applyProtection="1">
      <alignment horizontal="left" vertical="center" wrapText="1"/>
      <protection locked="0"/>
    </xf>
    <xf numFmtId="49" fontId="1" fillId="40" borderId="65" xfId="55" applyNumberFormat="1" applyFont="1" applyFill="1" applyBorder="1" applyAlignment="1" applyProtection="1">
      <alignment horizontal="left" vertical="center" wrapText="1"/>
      <protection locked="0"/>
    </xf>
    <xf numFmtId="0" fontId="0" fillId="35" borderId="27" xfId="56" applyNumberFormat="1" applyFont="1" applyFill="1" applyBorder="1" applyAlignment="1" applyProtection="1">
      <alignment horizontal="left" vertical="center" wrapText="1"/>
      <protection locked="0"/>
    </xf>
    <xf numFmtId="0" fontId="5" fillId="35" borderId="0" xfId="56" applyNumberFormat="1" applyFont="1" applyFill="1" applyBorder="1" applyAlignment="1" applyProtection="1">
      <alignment horizontal="left" vertical="center" wrapText="1"/>
      <protection locked="0"/>
    </xf>
    <xf numFmtId="0" fontId="5" fillId="35" borderId="28" xfId="56" applyNumberFormat="1" applyFont="1" applyFill="1" applyBorder="1" applyAlignment="1" applyProtection="1">
      <alignment horizontal="left" vertical="center" wrapText="1"/>
      <protection locked="0"/>
    </xf>
    <xf numFmtId="0" fontId="0" fillId="35" borderId="29" xfId="56" applyNumberFormat="1" applyFont="1" applyFill="1" applyBorder="1" applyAlignment="1" applyProtection="1">
      <alignment horizontal="left" vertical="center" wrapText="1"/>
      <protection locked="0"/>
    </xf>
    <xf numFmtId="0" fontId="5" fillId="35" borderId="30" xfId="56" applyNumberFormat="1" applyFont="1" applyFill="1" applyBorder="1" applyAlignment="1" applyProtection="1">
      <alignment horizontal="left" vertical="center" wrapText="1"/>
      <protection locked="0"/>
    </xf>
    <xf numFmtId="0" fontId="5" fillId="35" borderId="31" xfId="56" applyNumberFormat="1" applyFont="1" applyFill="1" applyBorder="1" applyAlignment="1" applyProtection="1">
      <alignment horizontal="left" vertical="center" wrapText="1"/>
      <protection locked="0"/>
    </xf>
    <xf numFmtId="0" fontId="0" fillId="35" borderId="24" xfId="56" applyNumberFormat="1" applyFont="1" applyFill="1" applyBorder="1" applyAlignment="1" applyProtection="1">
      <alignment horizontal="left" vertical="center" wrapText="1"/>
      <protection locked="0"/>
    </xf>
    <xf numFmtId="0" fontId="5" fillId="35" borderId="25" xfId="56" applyNumberFormat="1" applyFont="1" applyFill="1" applyBorder="1" applyAlignment="1" applyProtection="1">
      <alignment horizontal="left" vertical="center" wrapText="1"/>
      <protection locked="0"/>
    </xf>
    <xf numFmtId="0" fontId="5" fillId="35" borderId="26" xfId="56" applyNumberFormat="1" applyFont="1" applyFill="1" applyBorder="1" applyAlignment="1" applyProtection="1">
      <alignment horizontal="left" vertical="center" wrapText="1"/>
      <protection locked="0"/>
    </xf>
    <xf numFmtId="0" fontId="0" fillId="0" borderId="0" xfId="0" applyAlignment="1">
      <alignment horizontal="right"/>
    </xf>
    <xf numFmtId="0" fontId="6" fillId="33" borderId="30" xfId="62" applyFont="1" applyFill="1" applyBorder="1" applyAlignment="1" applyProtection="1">
      <alignment horizontal="right" vertical="top" wrapText="1"/>
      <protection/>
    </xf>
    <xf numFmtId="0" fontId="48" fillId="35" borderId="24" xfId="0" applyFont="1" applyFill="1" applyBorder="1" applyAlignment="1">
      <alignment horizontal="center" wrapText="1"/>
    </xf>
    <xf numFmtId="0" fontId="48" fillId="35" borderId="25" xfId="0" applyFont="1" applyFill="1" applyBorder="1" applyAlignment="1">
      <alignment horizontal="center" wrapText="1"/>
    </xf>
    <xf numFmtId="0" fontId="48" fillId="35" borderId="26" xfId="0" applyFont="1" applyFill="1" applyBorder="1" applyAlignment="1">
      <alignment horizontal="center" wrapText="1"/>
    </xf>
    <xf numFmtId="0" fontId="67" fillId="35" borderId="29" xfId="0" applyFont="1" applyFill="1" applyBorder="1" applyAlignment="1">
      <alignment horizontal="center" vertical="center" wrapText="1"/>
    </xf>
    <xf numFmtId="0" fontId="67" fillId="35" borderId="30" xfId="0" applyFont="1" applyFill="1" applyBorder="1" applyAlignment="1">
      <alignment horizontal="center" vertical="center" wrapText="1"/>
    </xf>
    <xf numFmtId="0" fontId="67" fillId="35" borderId="31" xfId="0" applyFont="1" applyFill="1" applyBorder="1" applyAlignment="1">
      <alignment horizontal="center" vertical="center" wrapText="1"/>
    </xf>
    <xf numFmtId="0" fontId="0" fillId="0" borderId="74" xfId="0" applyBorder="1" applyAlignment="1">
      <alignment horizontal="center"/>
    </xf>
    <xf numFmtId="0" fontId="5" fillId="43" borderId="75" xfId="61" applyNumberFormat="1" applyFont="1" applyFill="1" applyBorder="1" applyAlignment="1" applyProtection="1">
      <alignment horizontal="center" vertical="center" wrapText="1"/>
      <protection locked="0"/>
    </xf>
    <xf numFmtId="0" fontId="5" fillId="43" borderId="76" xfId="61" applyNumberFormat="1" applyFont="1" applyFill="1" applyBorder="1" applyAlignment="1" applyProtection="1">
      <alignment horizontal="center" vertical="center" wrapText="1"/>
      <protection locked="0"/>
    </xf>
    <xf numFmtId="165" fontId="5" fillId="40" borderId="75" xfId="61" applyNumberFormat="1" applyFont="1" applyFill="1" applyBorder="1" applyAlignment="1" applyProtection="1">
      <alignment horizontal="center" vertical="center" wrapText="1"/>
      <protection locked="0"/>
    </xf>
    <xf numFmtId="165" fontId="5" fillId="40" borderId="76" xfId="61" applyNumberFormat="1" applyFont="1" applyFill="1" applyBorder="1" applyAlignment="1" applyProtection="1">
      <alignment horizontal="center" vertical="center" wrapText="1"/>
      <protection locked="0"/>
    </xf>
    <xf numFmtId="0" fontId="5" fillId="40" borderId="75" xfId="42" applyNumberFormat="1" applyFont="1" applyFill="1" applyBorder="1" applyAlignment="1" applyProtection="1">
      <alignment horizontal="center" vertical="center" wrapText="1"/>
      <protection locked="0"/>
    </xf>
    <xf numFmtId="0" fontId="5" fillId="40" borderId="76" xfId="61" applyNumberFormat="1" applyFont="1" applyFill="1" applyBorder="1" applyAlignment="1" applyProtection="1">
      <alignment horizontal="center" vertical="center" wrapText="1"/>
      <protection locked="0"/>
    </xf>
    <xf numFmtId="0" fontId="6" fillId="33" borderId="10" xfId="59" applyFont="1" applyFill="1" applyBorder="1" applyAlignment="1" applyProtection="1">
      <alignment horizontal="center" vertical="center" wrapText="1"/>
      <protection/>
    </xf>
    <xf numFmtId="0" fontId="6" fillId="33" borderId="75" xfId="59" applyFont="1" applyFill="1" applyBorder="1" applyAlignment="1" applyProtection="1">
      <alignment horizontal="center" vertical="center" wrapText="1"/>
      <protection/>
    </xf>
    <xf numFmtId="0" fontId="6" fillId="33" borderId="76" xfId="59" applyFont="1" applyFill="1" applyBorder="1" applyAlignment="1" applyProtection="1">
      <alignment horizontal="center" vertical="center" wrapText="1"/>
      <protection/>
    </xf>
    <xf numFmtId="0" fontId="5" fillId="43" borderId="77" xfId="59" applyNumberFormat="1" applyFont="1" applyFill="1" applyBorder="1" applyAlignment="1" applyProtection="1">
      <alignment horizontal="center" vertical="center" wrapText="1"/>
      <protection locked="0"/>
    </xf>
    <xf numFmtId="0" fontId="5" fillId="43" borderId="78" xfId="59" applyNumberFormat="1" applyFont="1" applyFill="1" applyBorder="1" applyAlignment="1" applyProtection="1">
      <alignment horizontal="center" vertical="center" wrapText="1"/>
      <protection locked="0"/>
    </xf>
    <xf numFmtId="0" fontId="5" fillId="43" borderId="75" xfId="59" applyNumberFormat="1" applyFont="1" applyFill="1" applyBorder="1" applyAlignment="1" applyProtection="1">
      <alignment horizontal="center" vertical="center" wrapText="1"/>
      <protection locked="0"/>
    </xf>
    <xf numFmtId="0" fontId="5" fillId="43" borderId="76" xfId="59" applyNumberFormat="1" applyFont="1" applyFill="1" applyBorder="1" applyAlignment="1" applyProtection="1">
      <alignment horizontal="center" vertical="center" wrapText="1"/>
      <protection locked="0"/>
    </xf>
    <xf numFmtId="0" fontId="5" fillId="40" borderId="75" xfId="61" applyNumberFormat="1" applyFont="1" applyFill="1" applyBorder="1" applyAlignment="1" applyProtection="1">
      <alignment horizontal="center" vertical="center" wrapText="1"/>
      <protection locked="0"/>
    </xf>
    <xf numFmtId="0" fontId="5" fillId="41" borderId="75" xfId="61" applyNumberFormat="1" applyFont="1" applyFill="1" applyBorder="1" applyAlignment="1" applyProtection="1">
      <alignment horizontal="center" vertical="center" wrapText="1"/>
      <protection/>
    </xf>
    <xf numFmtId="0" fontId="5" fillId="41" borderId="76" xfId="61" applyNumberFormat="1" applyFont="1" applyFill="1" applyBorder="1" applyAlignment="1" applyProtection="1">
      <alignment horizontal="center" vertical="center" wrapText="1"/>
      <protection/>
    </xf>
    <xf numFmtId="49" fontId="5" fillId="41" borderId="75" xfId="61" applyNumberFormat="1" applyFont="1" applyFill="1" applyBorder="1" applyAlignment="1" applyProtection="1">
      <alignment horizontal="center" vertical="center" wrapText="1"/>
      <protection/>
    </xf>
    <xf numFmtId="49" fontId="5" fillId="41" borderId="76" xfId="61" applyNumberFormat="1" applyFont="1" applyFill="1" applyBorder="1" applyAlignment="1" applyProtection="1">
      <alignment horizontal="center" vertical="center" wrapText="1"/>
      <protection/>
    </xf>
    <xf numFmtId="49" fontId="5" fillId="40" borderId="75" xfId="59" applyNumberFormat="1" applyFont="1" applyFill="1" applyBorder="1" applyAlignment="1" applyProtection="1">
      <alignment horizontal="center" vertical="center" wrapText="1"/>
      <protection locked="0"/>
    </xf>
    <xf numFmtId="49" fontId="5" fillId="40" borderId="76" xfId="59" applyNumberFormat="1" applyFont="1" applyFill="1" applyBorder="1" applyAlignment="1" applyProtection="1">
      <alignment horizontal="center" vertical="center" wrapText="1"/>
      <protection locked="0"/>
    </xf>
    <xf numFmtId="0" fontId="6" fillId="0" borderId="10" xfId="59" applyFont="1" applyFill="1" applyBorder="1" applyAlignment="1" applyProtection="1">
      <alignment horizontal="center" vertical="center" wrapText="1"/>
      <protection/>
    </xf>
    <xf numFmtId="0" fontId="6" fillId="0" borderId="75" xfId="59" applyFont="1" applyFill="1" applyBorder="1" applyAlignment="1" applyProtection="1">
      <alignment horizontal="center" vertical="center" wrapText="1"/>
      <protection/>
    </xf>
    <xf numFmtId="0" fontId="6" fillId="0" borderId="76" xfId="59" applyFont="1" applyFill="1" applyBorder="1" applyAlignment="1" applyProtection="1">
      <alignment horizontal="center" vertical="center" wrapText="1"/>
      <protection/>
    </xf>
    <xf numFmtId="0" fontId="4" fillId="35" borderId="54" xfId="59" applyFont="1" applyFill="1" applyBorder="1" applyAlignment="1" applyProtection="1">
      <alignment horizontal="center" vertical="center" wrapText="1"/>
      <protection/>
    </xf>
    <xf numFmtId="0" fontId="4" fillId="35" borderId="61" xfId="59" applyFont="1" applyFill="1" applyBorder="1" applyAlignment="1" applyProtection="1">
      <alignment horizontal="center" vertical="center" wrapText="1"/>
      <protection/>
    </xf>
    <xf numFmtId="0" fontId="4" fillId="35" borderId="68" xfId="59" applyFont="1" applyFill="1" applyBorder="1" applyAlignment="1" applyProtection="1">
      <alignment horizontal="center" vertical="center" wrapText="1"/>
      <protection/>
    </xf>
    <xf numFmtId="0" fontId="6" fillId="34" borderId="0" xfId="59" applyFont="1" applyFill="1" applyBorder="1" applyAlignment="1" applyProtection="1">
      <alignment horizontal="center" vertical="center" wrapText="1"/>
      <protection/>
    </xf>
    <xf numFmtId="0" fontId="5" fillId="33" borderId="77" xfId="59" applyFont="1" applyFill="1" applyBorder="1" applyAlignment="1" applyProtection="1">
      <alignment horizontal="center" vertical="center" wrapText="1"/>
      <protection/>
    </xf>
    <xf numFmtId="0" fontId="5" fillId="33" borderId="78" xfId="59" applyFont="1" applyFill="1" applyBorder="1" applyAlignment="1" applyProtection="1">
      <alignment horizontal="center" vertical="center" wrapText="1"/>
      <protection/>
    </xf>
    <xf numFmtId="14" fontId="5" fillId="33" borderId="0" xfId="61" applyNumberFormat="1" applyFont="1" applyFill="1" applyBorder="1" applyAlignment="1" applyProtection="1">
      <alignment horizontal="center" vertical="center" wrapText="1"/>
      <protection/>
    </xf>
    <xf numFmtId="0" fontId="0" fillId="0" borderId="0" xfId="0" applyFont="1" applyAlignment="1">
      <alignment horizontal="right"/>
    </xf>
    <xf numFmtId="49" fontId="14" fillId="0" borderId="61" xfId="0" applyNumberFormat="1" applyFont="1" applyBorder="1" applyAlignment="1" applyProtection="1">
      <alignment horizontal="center" vertical="center"/>
      <protection/>
    </xf>
    <xf numFmtId="0" fontId="67" fillId="35" borderId="24" xfId="0" applyFont="1" applyFill="1" applyBorder="1" applyAlignment="1">
      <alignment horizontal="center" vertical="center" wrapText="1"/>
    </xf>
    <xf numFmtId="0" fontId="67" fillId="35" borderId="25" xfId="0" applyFont="1" applyFill="1" applyBorder="1" applyAlignment="1">
      <alignment horizontal="center" vertical="center" wrapText="1"/>
    </xf>
    <xf numFmtId="0" fontId="67" fillId="35" borderId="26" xfId="0" applyFont="1" applyFill="1" applyBorder="1" applyAlignment="1">
      <alignment horizontal="center" vertical="center" wrapText="1"/>
    </xf>
    <xf numFmtId="49" fontId="6" fillId="0" borderId="79" xfId="0" applyNumberFormat="1" applyFont="1" applyBorder="1" applyAlignment="1" applyProtection="1">
      <alignment horizontal="center" vertical="center" wrapText="1"/>
      <protection/>
    </xf>
    <xf numFmtId="49" fontId="6" fillId="0" borderId="56" xfId="0" applyNumberFormat="1" applyFont="1" applyBorder="1" applyAlignment="1" applyProtection="1">
      <alignment horizontal="center" vertical="center" wrapText="1"/>
      <protection/>
    </xf>
    <xf numFmtId="0" fontId="67" fillId="35" borderId="27" xfId="0" applyFont="1" applyFill="1" applyBorder="1" applyAlignment="1">
      <alignment horizontal="center" vertical="center" wrapText="1"/>
    </xf>
    <xf numFmtId="0" fontId="67" fillId="35" borderId="0" xfId="0" applyFont="1" applyFill="1" applyBorder="1" applyAlignment="1">
      <alignment horizontal="center" vertical="center" wrapText="1"/>
    </xf>
    <xf numFmtId="0" fontId="67" fillId="35" borderId="28" xfId="0" applyFont="1" applyFill="1" applyBorder="1" applyAlignment="1">
      <alignment horizontal="center" vertical="center" wrapText="1"/>
    </xf>
    <xf numFmtId="0" fontId="6" fillId="0" borderId="43" xfId="0" applyNumberFormat="1" applyFont="1" applyFill="1" applyBorder="1" applyAlignment="1" applyProtection="1">
      <alignment horizontal="center" vertical="center" wrapText="1"/>
      <protection/>
    </xf>
    <xf numFmtId="0" fontId="6" fillId="0" borderId="46" xfId="0" applyNumberFormat="1" applyFont="1" applyFill="1" applyBorder="1" applyAlignment="1" applyProtection="1">
      <alignment horizontal="center" vertical="center" wrapText="1"/>
      <protection/>
    </xf>
    <xf numFmtId="49" fontId="6" fillId="0" borderId="80" xfId="0" applyNumberFormat="1" applyFont="1" applyBorder="1" applyAlignment="1" applyProtection="1">
      <alignment horizontal="center" vertical="center"/>
      <protection/>
    </xf>
    <xf numFmtId="49" fontId="6" fillId="0" borderId="81" xfId="0" applyNumberFormat="1" applyFont="1" applyBorder="1" applyAlignment="1" applyProtection="1">
      <alignment horizontal="center" vertical="center"/>
      <protection/>
    </xf>
    <xf numFmtId="49" fontId="6" fillId="0" borderId="56" xfId="0" applyNumberFormat="1" applyFont="1" applyBorder="1" applyAlignment="1" applyProtection="1">
      <alignment horizontal="center" vertical="center"/>
      <protection/>
    </xf>
    <xf numFmtId="0" fontId="6" fillId="33" borderId="46" xfId="55" applyNumberFormat="1" applyFont="1" applyFill="1" applyBorder="1" applyAlignment="1" applyProtection="1">
      <alignment horizontal="center" vertical="center" wrapText="1"/>
      <protection/>
    </xf>
    <xf numFmtId="0" fontId="6" fillId="33" borderId="43" xfId="55" applyNumberFormat="1" applyFont="1" applyFill="1" applyBorder="1" applyAlignment="1" applyProtection="1">
      <alignment horizontal="center" vertical="center" wrapText="1"/>
      <protection/>
    </xf>
    <xf numFmtId="0" fontId="0" fillId="0" borderId="0" xfId="60" applyNumberFormat="1" applyFont="1" applyFill="1" applyBorder="1" applyAlignment="1" applyProtection="1">
      <alignment horizontal="right" vertical="center"/>
      <protection locked="0"/>
    </xf>
    <xf numFmtId="0" fontId="0" fillId="0" borderId="58" xfId="60" applyNumberFormat="1" applyFont="1" applyFill="1" applyBorder="1" applyAlignment="1" applyProtection="1">
      <alignment horizontal="right" vertical="center"/>
      <protection locked="0"/>
    </xf>
    <xf numFmtId="0" fontId="5" fillId="0" borderId="0" xfId="60" applyFont="1" applyFill="1" applyBorder="1" applyAlignment="1" applyProtection="1">
      <alignment horizontal="right" vertical="center"/>
      <protection locked="0"/>
    </xf>
    <xf numFmtId="0" fontId="6" fillId="0" borderId="82" xfId="56" applyNumberFormat="1" applyFont="1" applyFill="1" applyBorder="1" applyAlignment="1" applyProtection="1">
      <alignment horizontal="center" vertical="center" wrapText="1"/>
      <protection/>
    </xf>
    <xf numFmtId="0" fontId="6" fillId="0" borderId="83" xfId="56" applyNumberFormat="1" applyFont="1" applyFill="1" applyBorder="1" applyAlignment="1" applyProtection="1">
      <alignment horizontal="center" vertical="center" wrapText="1"/>
      <protection/>
    </xf>
    <xf numFmtId="0" fontId="6" fillId="0" borderId="84" xfId="56" applyNumberFormat="1" applyFont="1" applyFill="1" applyBorder="1" applyAlignment="1" applyProtection="1">
      <alignment horizontal="center" vertical="center" wrapText="1"/>
      <protection/>
    </xf>
    <xf numFmtId="0" fontId="0" fillId="0" borderId="0" xfId="0" applyFill="1" applyAlignment="1">
      <alignment horizontal="right"/>
    </xf>
    <xf numFmtId="0" fontId="5" fillId="0" borderId="0" xfId="60" applyFont="1" applyFill="1" applyBorder="1" applyAlignment="1" applyProtection="1">
      <alignment horizontal="right" vertical="center" wrapText="1"/>
      <protection locked="0"/>
    </xf>
    <xf numFmtId="0" fontId="12" fillId="0" borderId="85" xfId="55" applyNumberFormat="1" applyFont="1" applyBorder="1" applyAlignment="1" applyProtection="1">
      <alignment horizontal="center" vertical="center" wrapText="1"/>
      <protection/>
    </xf>
    <xf numFmtId="49" fontId="6" fillId="0" borderId="86" xfId="0" applyNumberFormat="1" applyFont="1" applyFill="1" applyBorder="1" applyAlignment="1" applyProtection="1">
      <alignment horizontal="center" vertical="center" wrapText="1"/>
      <protection/>
    </xf>
    <xf numFmtId="49" fontId="6" fillId="0" borderId="25" xfId="0" applyNumberFormat="1" applyFont="1" applyFill="1" applyBorder="1" applyAlignment="1" applyProtection="1">
      <alignment horizontal="center" vertical="center" wrapText="1"/>
      <protection/>
    </xf>
    <xf numFmtId="49" fontId="6" fillId="0" borderId="87" xfId="0" applyNumberFormat="1" applyFont="1" applyFill="1" applyBorder="1" applyAlignment="1" applyProtection="1">
      <alignment horizontal="center" vertical="center" wrapText="1"/>
      <protection/>
    </xf>
    <xf numFmtId="49" fontId="1" fillId="0" borderId="46" xfId="55" applyNumberFormat="1" applyFont="1" applyBorder="1" applyAlignment="1" applyProtection="1">
      <alignment horizontal="center" vertical="center" wrapText="1"/>
      <protection/>
    </xf>
    <xf numFmtId="0" fontId="6" fillId="0" borderId="42" xfId="55" applyFont="1" applyBorder="1" applyAlignment="1" applyProtection="1">
      <alignment horizontal="center" vertical="center" wrapText="1"/>
      <protection/>
    </xf>
    <xf numFmtId="0" fontId="6" fillId="0" borderId="45" xfId="55" applyFont="1" applyBorder="1" applyAlignment="1" applyProtection="1">
      <alignment horizontal="center" vertical="center" wrapText="1"/>
      <protection/>
    </xf>
    <xf numFmtId="0" fontId="6" fillId="0" borderId="82" xfId="55" applyFont="1" applyBorder="1" applyAlignment="1" applyProtection="1">
      <alignment horizontal="center" vertical="center" wrapText="1"/>
      <protection/>
    </xf>
    <xf numFmtId="0" fontId="6" fillId="0" borderId="88" xfId="55" applyFont="1" applyBorder="1" applyAlignment="1" applyProtection="1">
      <alignment horizontal="center" vertical="center" wrapText="1"/>
      <protection/>
    </xf>
    <xf numFmtId="0" fontId="6" fillId="0" borderId="86" xfId="0" applyNumberFormat="1" applyFont="1" applyBorder="1" applyAlignment="1" applyProtection="1">
      <alignment horizontal="center" vertical="center" wrapText="1"/>
      <protection/>
    </xf>
    <xf numFmtId="0" fontId="6" fillId="0" borderId="89" xfId="0" applyNumberFormat="1" applyFont="1" applyBorder="1" applyAlignment="1" applyProtection="1">
      <alignment horizontal="center" vertical="center" wrapText="1"/>
      <protection/>
    </xf>
    <xf numFmtId="0" fontId="6" fillId="0" borderId="90" xfId="0" applyNumberFormat="1" applyFont="1" applyBorder="1" applyAlignment="1" applyProtection="1">
      <alignment horizontal="center" vertical="center" wrapText="1"/>
      <protection/>
    </xf>
    <xf numFmtId="0" fontId="6" fillId="0" borderId="55" xfId="0" applyNumberFormat="1" applyFont="1" applyBorder="1" applyAlignment="1" applyProtection="1">
      <alignment horizontal="center" vertical="center" wrapText="1"/>
      <protection/>
    </xf>
    <xf numFmtId="0" fontId="48" fillId="0" borderId="0" xfId="0" applyFont="1" applyAlignment="1">
      <alignment horizontal="right"/>
    </xf>
    <xf numFmtId="0" fontId="67" fillId="35" borderId="29" xfId="0" applyFont="1" applyFill="1" applyBorder="1" applyAlignment="1">
      <alignment horizontal="center" vertical="center"/>
    </xf>
    <xf numFmtId="0" fontId="67" fillId="35" borderId="30" xfId="0" applyFont="1" applyFill="1" applyBorder="1" applyAlignment="1">
      <alignment horizontal="center" vertical="center"/>
    </xf>
    <xf numFmtId="0" fontId="67" fillId="35" borderId="31" xfId="0" applyFont="1" applyFill="1" applyBorder="1" applyAlignment="1">
      <alignment horizontal="center" vertical="center"/>
    </xf>
    <xf numFmtId="49" fontId="5" fillId="43" borderId="44" xfId="61" applyNumberFormat="1" applyFont="1" applyFill="1" applyBorder="1" applyAlignment="1" applyProtection="1">
      <alignment horizontal="left" vertical="center" wrapText="1"/>
      <protection locked="0"/>
    </xf>
    <xf numFmtId="49" fontId="5" fillId="43" borderId="22" xfId="61" applyNumberFormat="1" applyFont="1" applyFill="1" applyBorder="1" applyAlignment="1" applyProtection="1">
      <alignment horizontal="left" vertical="center" wrapText="1"/>
      <protection locked="0"/>
    </xf>
    <xf numFmtId="49" fontId="5" fillId="43" borderId="60" xfId="61" applyNumberFormat="1" applyFont="1" applyFill="1" applyBorder="1" applyAlignment="1" applyProtection="1">
      <alignment horizontal="left" vertical="center" wrapText="1"/>
      <protection locked="0"/>
    </xf>
    <xf numFmtId="49" fontId="5" fillId="43" borderId="45" xfId="61" applyNumberFormat="1" applyFont="1" applyFill="1" applyBorder="1" applyAlignment="1" applyProtection="1">
      <alignment horizontal="left" vertical="center" wrapText="1"/>
      <protection locked="0"/>
    </xf>
    <xf numFmtId="49" fontId="5" fillId="43" borderId="46" xfId="61" applyNumberFormat="1" applyFont="1" applyFill="1" applyBorder="1" applyAlignment="1" applyProtection="1">
      <alignment horizontal="left" vertical="center" wrapText="1"/>
      <protection locked="0"/>
    </xf>
    <xf numFmtId="49" fontId="5" fillId="43" borderId="91" xfId="61" applyNumberFormat="1" applyFont="1" applyFill="1" applyBorder="1" applyAlignment="1" applyProtection="1">
      <alignment horizontal="left" vertical="center" wrapText="1"/>
      <protection locked="0"/>
    </xf>
    <xf numFmtId="49" fontId="5" fillId="43" borderId="92" xfId="61" applyNumberFormat="1" applyFont="1" applyFill="1" applyBorder="1" applyAlignment="1" applyProtection="1">
      <alignment horizontal="left" vertical="center" wrapText="1"/>
      <protection locked="0"/>
    </xf>
    <xf numFmtId="49" fontId="5" fillId="43" borderId="83" xfId="61" applyNumberFormat="1" applyFont="1" applyFill="1" applyBorder="1" applyAlignment="1" applyProtection="1">
      <alignment horizontal="left" vertical="center" wrapText="1"/>
      <protection locked="0"/>
    </xf>
    <xf numFmtId="49" fontId="5" fillId="43" borderId="84" xfId="61" applyNumberFormat="1" applyFont="1" applyFill="1" applyBorder="1" applyAlignment="1" applyProtection="1">
      <alignment horizontal="left" vertical="center" wrapText="1"/>
      <protection locked="0"/>
    </xf>
    <xf numFmtId="49" fontId="5" fillId="43" borderId="72" xfId="61" applyNumberFormat="1" applyFont="1" applyFill="1" applyBorder="1" applyAlignment="1" applyProtection="1">
      <alignment horizontal="left" vertical="center" wrapText="1"/>
      <protection locked="0"/>
    </xf>
    <xf numFmtId="49" fontId="5" fillId="43" borderId="65" xfId="61" applyNumberFormat="1" applyFont="1" applyFill="1" applyBorder="1" applyAlignment="1" applyProtection="1">
      <alignment horizontal="left" vertical="center" wrapText="1"/>
      <protection locked="0"/>
    </xf>
    <xf numFmtId="49" fontId="5" fillId="43" borderId="93" xfId="61" applyNumberFormat="1" applyFont="1" applyFill="1" applyBorder="1" applyAlignment="1" applyProtection="1">
      <alignment horizontal="left" vertical="center" wrapText="1"/>
      <protection locked="0"/>
    </xf>
    <xf numFmtId="0" fontId="44" fillId="0" borderId="74" xfId="42" applyBorder="1" applyAlignment="1" applyProtection="1">
      <alignment horizontal="center"/>
      <protection/>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ADR.PR.REM.VS.4.78" xfId="54"/>
    <cellStyle name="Обычный_INVEST_WARM_PLAN" xfId="55"/>
    <cellStyle name="Обычный_KV.ITOG.4.78(v1.0)" xfId="56"/>
    <cellStyle name="Обычный_PRIL1.ELECTR" xfId="57"/>
    <cellStyle name="Обычный_WARM.TOPL.Q1.2010" xfId="58"/>
    <cellStyle name="Обычный_ЖКУ_проект3" xfId="59"/>
    <cellStyle name="Обычный_Приложения по доставке" xfId="60"/>
    <cellStyle name="Обычный_форма 1 водопровод для орг" xfId="61"/>
    <cellStyle name="Обычный_Формы 2-РЭК и  3-РЭК " xfId="62"/>
    <cellStyle name="Followed Hyperlink" xfId="63"/>
    <cellStyle name="Плохой" xfId="64"/>
    <cellStyle name="Пояснение" xfId="65"/>
    <cellStyle name="Примечание" xfId="66"/>
    <cellStyle name="Percent" xfId="67"/>
    <cellStyle name="Связанная ячейка" xfId="68"/>
    <cellStyle name="Текст предупреждени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66675</xdr:colOff>
      <xdr:row>30</xdr:row>
      <xdr:rowOff>19050</xdr:rowOff>
    </xdr:from>
    <xdr:to>
      <xdr:col>8</xdr:col>
      <xdr:colOff>228600</xdr:colOff>
      <xdr:row>30</xdr:row>
      <xdr:rowOff>180975</xdr:rowOff>
    </xdr:to>
    <xdr:pic macro="[0]!Sheet_10.BAffirmButton_inf">
      <xdr:nvPicPr>
        <xdr:cNvPr id="1" name="Рисунок 2" descr="information-icon.png"/>
        <xdr:cNvPicPr preferRelativeResize="1">
          <a:picLocks noChangeAspect="1"/>
        </xdr:cNvPicPr>
      </xdr:nvPicPr>
      <xdr:blipFill>
        <a:blip r:embed="rId1"/>
        <a:stretch>
          <a:fillRect/>
        </a:stretch>
      </xdr:blipFill>
      <xdr:spPr>
        <a:xfrm>
          <a:off x="7715250" y="7229475"/>
          <a:ext cx="161925" cy="161925"/>
        </a:xfrm>
        <a:prstGeom prst="rect">
          <a:avLst/>
        </a:prstGeom>
        <a:noFill/>
        <a:ln w="9525" cmpd="sng">
          <a:noFill/>
        </a:ln>
      </xdr:spPr>
    </xdr:pic>
    <xdr:clientData fPrintsWithSheet="0"/>
  </xdr:twoCellAnchor>
  <xdr:twoCellAnchor editAs="absolute">
    <xdr:from>
      <xdr:col>8</xdr:col>
      <xdr:colOff>66675</xdr:colOff>
      <xdr:row>18</xdr:row>
      <xdr:rowOff>38100</xdr:rowOff>
    </xdr:from>
    <xdr:to>
      <xdr:col>8</xdr:col>
      <xdr:colOff>228600</xdr:colOff>
      <xdr:row>18</xdr:row>
      <xdr:rowOff>200025</xdr:rowOff>
    </xdr:to>
    <xdr:pic macro="[0]!Sheet_10.KindActivButton_inf">
      <xdr:nvPicPr>
        <xdr:cNvPr id="2" name="Рисунок 1" descr="information-icon.png"/>
        <xdr:cNvPicPr preferRelativeResize="1">
          <a:picLocks noChangeAspect="1"/>
        </xdr:cNvPicPr>
      </xdr:nvPicPr>
      <xdr:blipFill>
        <a:blip r:embed="rId1"/>
        <a:stretch>
          <a:fillRect/>
        </a:stretch>
      </xdr:blipFill>
      <xdr:spPr>
        <a:xfrm>
          <a:off x="7715250" y="3638550"/>
          <a:ext cx="161925" cy="16192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1058;&#1077;&#1082;&#1091;&#1097;&#1080;&#1077;\w_\14-10\&#1056;&#1045;&#1051;&#1048;&#1047;\&#1087;&#1072;&#1082;&#1077;&#1090;%20&#1096;&#1072;&#1073;&#1083;&#1086;&#1085;&#1086;&#1074;\&#1054;&#1090;&#1076;&#1077;&#1083;%20&#1069;&#1069;&#1092;%20(&#1085;&#1077;%20&#1089;&#1076;&#1077;&#1083;&#1072;&#1085;%201)\INVEST.WATER.PLAN.4.78_&#1080;&#1089;&#1093;&#1086;&#1076;&#1085;&#1080;&#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Титульный"/>
      <sheetName val="ВС"/>
      <sheetName val="ВО"/>
      <sheetName val="ВС.ввод-вывод мощностей"/>
      <sheetName val="ВО.ввод-вывод мощностей"/>
      <sheetName val="Источники финансирования"/>
      <sheetName val="Комментарии"/>
      <sheetName val="Проверка"/>
      <sheetName val="modProv"/>
      <sheetName val="modUpdTemplMain"/>
      <sheetName val="TEHSHEET"/>
      <sheetName val="AllSheetsInThisWorkbook"/>
      <sheetName val="REESTR_ORG"/>
      <sheetName val="REESTR_FILTERED"/>
      <sheetName val="modfrmReestr"/>
      <sheetName val="modCommandButton"/>
      <sheetName val="modReestr"/>
      <sheetName val="modChange"/>
      <sheetName val="modHyp"/>
      <sheetName val="modHypShowHide"/>
      <sheetName val="modVS"/>
      <sheetName val="modVO"/>
    </sheetNames>
    <sheetDataSet>
      <sheetData sheetId="3">
        <row r="12">
          <cell r="F12" t="str">
            <v>2010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V17"/>
  <sheetViews>
    <sheetView zoomScalePageLayoutView="0" workbookViewId="0" topLeftCell="A1">
      <selection activeCell="A4" sqref="A4:C4"/>
    </sheetView>
  </sheetViews>
  <sheetFormatPr defaultColWidth="9.140625" defaultRowHeight="11.25"/>
  <cols>
    <col min="1" max="1" width="9.140625" style="1" customWidth="1"/>
    <col min="2" max="2" width="10.421875" style="1" customWidth="1"/>
    <col min="3" max="6" width="9.140625" style="1" customWidth="1"/>
    <col min="7" max="7" width="29.7109375" style="1" bestFit="1" customWidth="1"/>
    <col min="8" max="8" width="18.140625" style="1" customWidth="1"/>
    <col min="9" max="9" width="9.140625" style="1" customWidth="1"/>
    <col min="10" max="10" width="10.8515625" style="1" customWidth="1"/>
    <col min="11" max="12" width="9.140625" style="1" customWidth="1"/>
    <col min="13" max="13" width="17.421875" style="1" customWidth="1"/>
    <col min="14" max="14" width="13.28125" style="1" customWidth="1"/>
    <col min="15" max="16384" width="9.140625" style="1" customWidth="1"/>
  </cols>
  <sheetData>
    <row r="1" spans="2:22" ht="11.25">
      <c r="B1" t="s">
        <v>50</v>
      </c>
      <c r="C1" s="69"/>
      <c r="E1" s="1" t="s">
        <v>2</v>
      </c>
      <c r="F1" s="1" t="s">
        <v>3</v>
      </c>
      <c r="G1" s="1" t="s">
        <v>32</v>
      </c>
      <c r="H1" s="1" t="s">
        <v>205</v>
      </c>
      <c r="I1" t="s">
        <v>8</v>
      </c>
      <c r="J1" t="s">
        <v>9</v>
      </c>
      <c r="K1" t="s">
        <v>28</v>
      </c>
      <c r="L1"/>
      <c r="M1" t="s">
        <v>100</v>
      </c>
      <c r="N1" t="s">
        <v>109</v>
      </c>
      <c r="O1" t="s">
        <v>112</v>
      </c>
      <c r="P1" t="s">
        <v>113</v>
      </c>
      <c r="V1" t="s">
        <v>172</v>
      </c>
    </row>
    <row r="2" spans="2:22" ht="11.25">
      <c r="B2" t="s">
        <v>0</v>
      </c>
      <c r="C2" s="69" t="s">
        <v>224</v>
      </c>
      <c r="H2" s="43" t="s">
        <v>206</v>
      </c>
      <c r="I2" s="42">
        <v>2009</v>
      </c>
      <c r="J2" s="43" t="s">
        <v>27</v>
      </c>
      <c r="K2" s="43" t="s">
        <v>29</v>
      </c>
      <c r="L2" s="43" t="s">
        <v>87</v>
      </c>
      <c r="M2" s="176" t="s">
        <v>169</v>
      </c>
      <c r="N2" s="43" t="s">
        <v>104</v>
      </c>
      <c r="O2" s="43" t="s">
        <v>218</v>
      </c>
      <c r="P2" s="43" t="s">
        <v>114</v>
      </c>
      <c r="R2" s="98">
        <v>1</v>
      </c>
      <c r="S2" s="98">
        <v>1</v>
      </c>
      <c r="V2" s="1" t="s">
        <v>173</v>
      </c>
    </row>
    <row r="3" spans="2:22" ht="11.25">
      <c r="B3" t="s">
        <v>33</v>
      </c>
      <c r="C3" s="69" t="s">
        <v>162</v>
      </c>
      <c r="E3"/>
      <c r="F3"/>
      <c r="G3" s="68"/>
      <c r="H3" s="43" t="s">
        <v>207</v>
      </c>
      <c r="I3" s="42">
        <v>2010</v>
      </c>
      <c r="J3" s="43" t="s">
        <v>80</v>
      </c>
      <c r="K3" s="43" t="s">
        <v>30</v>
      </c>
      <c r="L3" s="43" t="s">
        <v>88</v>
      </c>
      <c r="M3" s="176" t="s">
        <v>170</v>
      </c>
      <c r="N3" s="43" t="s">
        <v>105</v>
      </c>
      <c r="O3" s="43" t="s">
        <v>219</v>
      </c>
      <c r="P3" s="43" t="s">
        <v>115</v>
      </c>
      <c r="S3" s="98">
        <v>1</v>
      </c>
      <c r="V3" s="1" t="s">
        <v>174</v>
      </c>
    </row>
    <row r="4" spans="2:19" ht="11.25">
      <c r="B4" s="1" t="s">
        <v>1</v>
      </c>
      <c r="C4" s="69" t="s">
        <v>230</v>
      </c>
      <c r="E4"/>
      <c r="F4"/>
      <c r="G4" s="92">
        <f>IF(ISERROR(INDEX(H2:H5,MATCH(MONTH_PERIOD,Квартал,0))),"",INDEX(H2:H5,MATCH(MONTH_PERIOD,Квартал,0)))</f>
      </c>
      <c r="H4" s="43" t="s">
        <v>208</v>
      </c>
      <c r="I4" s="42">
        <v>2011</v>
      </c>
      <c r="J4" s="43" t="s">
        <v>81</v>
      </c>
      <c r="L4" s="43" t="s">
        <v>89</v>
      </c>
      <c r="M4" s="176" t="s">
        <v>228</v>
      </c>
      <c r="N4" s="43" t="s">
        <v>106</v>
      </c>
      <c r="O4" s="43" t="s">
        <v>110</v>
      </c>
      <c r="P4" s="43" t="s">
        <v>116</v>
      </c>
      <c r="S4" s="98"/>
    </row>
    <row r="5" spans="2:16" ht="11.25">
      <c r="B5" t="s">
        <v>22</v>
      </c>
      <c r="C5" s="69" t="s">
        <v>39</v>
      </c>
      <c r="E5"/>
      <c r="F5"/>
      <c r="G5" s="92"/>
      <c r="H5" s="43" t="s">
        <v>209</v>
      </c>
      <c r="I5" s="42">
        <v>2012</v>
      </c>
      <c r="J5" s="43" t="s">
        <v>82</v>
      </c>
      <c r="L5" s="43" t="s">
        <v>90</v>
      </c>
      <c r="M5" s="98" t="s">
        <v>97</v>
      </c>
      <c r="N5" s="43" t="s">
        <v>107</v>
      </c>
      <c r="O5" s="43" t="s">
        <v>220</v>
      </c>
      <c r="P5" s="43" t="s">
        <v>117</v>
      </c>
    </row>
    <row r="6" spans="2:16" ht="11.25">
      <c r="B6" s="1" t="s">
        <v>34</v>
      </c>
      <c r="C6" s="70">
        <f>Титульный!F14</f>
        <v>0</v>
      </c>
      <c r="E6"/>
      <c r="F6"/>
      <c r="G6" s="92"/>
      <c r="H6" s="43" t="s">
        <v>210</v>
      </c>
      <c r="I6" s="42">
        <v>2013</v>
      </c>
      <c r="L6" s="43" t="s">
        <v>91</v>
      </c>
      <c r="N6" s="43" t="s">
        <v>108</v>
      </c>
      <c r="O6" s="43" t="s">
        <v>221</v>
      </c>
      <c r="P6" s="43" t="s">
        <v>118</v>
      </c>
    </row>
    <row r="7" spans="2:16" ht="11.25">
      <c r="B7" s="1" t="s">
        <v>35</v>
      </c>
      <c r="C7" s="70"/>
      <c r="E7"/>
      <c r="F7"/>
      <c r="G7" s="92"/>
      <c r="H7" s="43" t="s">
        <v>211</v>
      </c>
      <c r="I7" s="42">
        <v>2014</v>
      </c>
      <c r="L7" s="43" t="s">
        <v>92</v>
      </c>
      <c r="O7" s="43" t="s">
        <v>222</v>
      </c>
      <c r="P7" s="43" t="s">
        <v>119</v>
      </c>
    </row>
    <row r="8" spans="2:16" ht="11.25">
      <c r="B8" s="1" t="s">
        <v>37</v>
      </c>
      <c r="C8" s="70"/>
      <c r="E8"/>
      <c r="H8" s="43" t="s">
        <v>212</v>
      </c>
      <c r="I8" s="42">
        <v>2015</v>
      </c>
      <c r="O8" s="43" t="s">
        <v>111</v>
      </c>
      <c r="P8" s="43" t="s">
        <v>120</v>
      </c>
    </row>
    <row r="9" spans="2:16" ht="11.25">
      <c r="B9" s="1" t="s">
        <v>36</v>
      </c>
      <c r="C9" s="70">
        <f>PF</f>
        <v>0</v>
      </c>
      <c r="E9"/>
      <c r="H9" s="43" t="s">
        <v>213</v>
      </c>
      <c r="I9" s="42">
        <v>2016</v>
      </c>
      <c r="P9" s="43" t="s">
        <v>121</v>
      </c>
    </row>
    <row r="10" spans="3:16" ht="11.25">
      <c r="C10" s="70"/>
      <c r="H10" s="43" t="s">
        <v>214</v>
      </c>
      <c r="I10" s="42">
        <v>2017</v>
      </c>
      <c r="P10" s="43" t="s">
        <v>122</v>
      </c>
    </row>
    <row r="11" spans="8:9" ht="11.25">
      <c r="H11" s="43" t="s">
        <v>215</v>
      </c>
      <c r="I11" s="42">
        <v>2018</v>
      </c>
    </row>
    <row r="12" spans="8:9" ht="11.25">
      <c r="H12" s="43" t="s">
        <v>216</v>
      </c>
      <c r="I12" s="42">
        <v>2019</v>
      </c>
    </row>
    <row r="13" spans="8:9" ht="11.25">
      <c r="H13" s="43" t="s">
        <v>217</v>
      </c>
      <c r="I13" s="42">
        <v>2020</v>
      </c>
    </row>
    <row r="17" ht="11.25">
      <c r="G17"/>
    </row>
  </sheetData>
  <sheetProtection formatColumns="0" formatRows="0"/>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Лист3">
    <pageSetUpPr fitToPage="1"/>
  </sheetPr>
  <dimension ref="A1:S106"/>
  <sheetViews>
    <sheetView showGridLines="0" zoomScalePageLayoutView="0" workbookViewId="0" topLeftCell="C4">
      <selection activeCell="C4" sqref="C4"/>
    </sheetView>
  </sheetViews>
  <sheetFormatPr defaultColWidth="9.140625" defaultRowHeight="11.25"/>
  <cols>
    <col min="1" max="2" width="9.57421875" style="162" hidden="1" customWidth="1"/>
    <col min="3" max="3" width="17.57421875" style="0" customWidth="1"/>
    <col min="5" max="5" width="11.7109375" style="0" bestFit="1" customWidth="1"/>
    <col min="6" max="6" width="52.8515625" style="0" customWidth="1"/>
    <col min="7" max="13" width="20.8515625" style="0" customWidth="1"/>
    <col min="18" max="19" width="9.140625" style="46" hidden="1" customWidth="1"/>
  </cols>
  <sheetData>
    <row r="1" spans="1:13" s="46" customFormat="1" ht="11.25" customHeight="1" hidden="1">
      <c r="A1" s="162">
        <f>ID</f>
        <v>27307314</v>
      </c>
      <c r="B1" s="162"/>
      <c r="G1" s="48"/>
      <c r="H1" s="48"/>
      <c r="I1" s="48"/>
      <c r="J1" s="48"/>
      <c r="K1" s="48"/>
      <c r="L1" s="48"/>
      <c r="M1" s="48"/>
    </row>
    <row r="2" spans="1:13" s="46" customFormat="1" ht="11.25" customHeight="1" hidden="1">
      <c r="A2" s="162"/>
      <c r="B2" s="162"/>
      <c r="G2" s="47"/>
      <c r="H2" s="47"/>
      <c r="I2" s="47"/>
      <c r="J2" s="47"/>
      <c r="K2" s="47"/>
      <c r="L2" s="47"/>
      <c r="M2" s="47"/>
    </row>
    <row r="3" spans="1:14" s="46" customFormat="1" ht="11.25" customHeight="1" hidden="1">
      <c r="A3" s="162"/>
      <c r="B3" s="162"/>
      <c r="N3" s="60"/>
    </row>
    <row r="4" spans="1:14" s="107" customFormat="1" ht="15" customHeight="1">
      <c r="A4" s="162"/>
      <c r="B4" s="162"/>
      <c r="L4" s="311" t="s">
        <v>195</v>
      </c>
      <c r="M4" s="311"/>
      <c r="N4" s="311"/>
    </row>
    <row r="5" spans="1:14" s="107" customFormat="1" ht="11.25" customHeight="1">
      <c r="A5" s="162"/>
      <c r="B5" s="162"/>
      <c r="L5" s="304">
        <f>IF(B_POST="","",B_POST)</f>
      </c>
      <c r="M5" s="304"/>
      <c r="N5" s="304"/>
    </row>
    <row r="6" spans="1:14" s="107" customFormat="1" ht="11.25" customHeight="1">
      <c r="A6" s="162"/>
      <c r="B6" s="162"/>
      <c r="L6" s="304">
        <f>IF(B_FIO="","",B_FIO)</f>
      </c>
      <c r="M6" s="304"/>
      <c r="N6" s="304"/>
    </row>
    <row r="7" spans="1:14" s="107" customFormat="1" ht="11.25" customHeight="1">
      <c r="A7" s="162"/>
      <c r="B7" s="162"/>
      <c r="L7" s="111"/>
      <c r="M7" s="306" t="s">
        <v>93</v>
      </c>
      <c r="N7" s="306"/>
    </row>
    <row r="8" spans="1:14" s="107" customFormat="1" ht="11.25" customHeight="1">
      <c r="A8" s="162"/>
      <c r="B8" s="162"/>
      <c r="L8" s="112"/>
      <c r="M8" s="145" t="s">
        <v>94</v>
      </c>
      <c r="N8" s="112"/>
    </row>
    <row r="9" ht="11.25">
      <c r="N9" s="110"/>
    </row>
    <row r="10" spans="4:14" ht="15" customHeight="1" hidden="1" thickBot="1">
      <c r="D10" s="289" t="e">
        <f>"Инвестиционная программа на "&amp;INV_BEGIN&amp;" - "&amp;INV_BEGIN+LEFT(INV_PERIOD,1)-1&amp;" гг. (План)"</f>
        <v>#VALUE!</v>
      </c>
      <c r="E10" s="290"/>
      <c r="F10" s="290"/>
      <c r="G10" s="290"/>
      <c r="H10" s="290"/>
      <c r="I10" s="290"/>
      <c r="J10" s="290"/>
      <c r="K10" s="290"/>
      <c r="L10" s="290"/>
      <c r="M10" s="290"/>
      <c r="N10" s="291"/>
    </row>
    <row r="11" spans="4:14" ht="15" customHeight="1" hidden="1" thickBot="1">
      <c r="D11" s="294">
        <f>COMPANY</f>
        <v>0</v>
      </c>
      <c r="E11" s="295"/>
      <c r="F11" s="295"/>
      <c r="G11" s="295"/>
      <c r="H11" s="295"/>
      <c r="I11" s="295"/>
      <c r="J11" s="295"/>
      <c r="K11" s="295"/>
      <c r="L11" s="295"/>
      <c r="M11" s="295"/>
      <c r="N11" s="296"/>
    </row>
    <row r="12" spans="4:14" ht="15" customHeight="1" hidden="1" thickBot="1">
      <c r="D12" s="253" t="s">
        <v>66</v>
      </c>
      <c r="E12" s="254"/>
      <c r="F12" s="254"/>
      <c r="G12" s="254"/>
      <c r="H12" s="254"/>
      <c r="I12" s="254"/>
      <c r="J12" s="254"/>
      <c r="K12" s="254"/>
      <c r="L12" s="254"/>
      <c r="M12" s="254"/>
      <c r="N12" s="255"/>
    </row>
    <row r="13" spans="1:14" s="107" customFormat="1" ht="16.5" customHeight="1" hidden="1" thickBot="1">
      <c r="A13" s="163"/>
      <c r="B13" s="163"/>
      <c r="D13" s="113"/>
      <c r="E13" s="113"/>
      <c r="F13" s="113"/>
      <c r="G13" s="113"/>
      <c r="H13" s="113"/>
      <c r="I13" s="113"/>
      <c r="J13" s="113"/>
      <c r="K13" s="113"/>
      <c r="L13" s="113"/>
      <c r="M13" s="113"/>
      <c r="N13" s="113"/>
    </row>
    <row r="14" ht="12" hidden="1" thickBot="1"/>
    <row r="15" spans="4:14" ht="12" hidden="1" thickBot="1">
      <c r="D15" s="33"/>
      <c r="E15" s="34"/>
      <c r="F15" s="34"/>
      <c r="G15" s="34"/>
      <c r="H15" s="34"/>
      <c r="I15" s="34"/>
      <c r="J15" s="34"/>
      <c r="K15" s="34"/>
      <c r="L15" s="34"/>
      <c r="M15" s="34"/>
      <c r="N15" s="37"/>
    </row>
    <row r="16" spans="4:14" ht="12" hidden="1" thickBot="1">
      <c r="D16" s="32"/>
      <c r="E16" s="317" t="s">
        <v>134</v>
      </c>
      <c r="F16" s="319" t="s">
        <v>135</v>
      </c>
      <c r="G16" s="321" t="str">
        <f>INV_BEGIN&amp;" г."</f>
        <v> г.</v>
      </c>
      <c r="H16" s="321" t="str">
        <f>INV_BEGIN+1&amp;" г."</f>
        <v>1 г.</v>
      </c>
      <c r="I16" s="321" t="str">
        <f>INV_BEGIN+2&amp;" г."</f>
        <v>2 г.</v>
      </c>
      <c r="J16" s="321" t="str">
        <f>INV_BEGIN+3&amp;" г."</f>
        <v>3 г.</v>
      </c>
      <c r="K16" s="321" t="str">
        <f>INV_BEGIN+4&amp;" г."</f>
        <v>4 г.</v>
      </c>
      <c r="L16" s="321" t="str">
        <f>INV_BEGIN+5&amp;" г."</f>
        <v>5 г.</v>
      </c>
      <c r="M16" s="323" t="s">
        <v>183</v>
      </c>
      <c r="N16" s="38"/>
    </row>
    <row r="17" spans="4:14" ht="12" hidden="1" thickBot="1">
      <c r="D17" s="32"/>
      <c r="E17" s="318"/>
      <c r="F17" s="320"/>
      <c r="G17" s="322"/>
      <c r="H17" s="322"/>
      <c r="I17" s="322"/>
      <c r="J17" s="322"/>
      <c r="K17" s="322"/>
      <c r="L17" s="322"/>
      <c r="M17" s="324"/>
      <c r="N17" s="38"/>
    </row>
    <row r="18" spans="4:14" ht="12" hidden="1" thickBot="1">
      <c r="D18" s="32"/>
      <c r="E18" s="171">
        <v>1</v>
      </c>
      <c r="F18" s="171">
        <v>2</v>
      </c>
      <c r="G18" s="171">
        <v>3</v>
      </c>
      <c r="H18" s="171" t="s">
        <v>227</v>
      </c>
      <c r="I18" s="171" t="s">
        <v>184</v>
      </c>
      <c r="J18" s="171" t="s">
        <v>185</v>
      </c>
      <c r="K18" s="171" t="s">
        <v>186</v>
      </c>
      <c r="L18" s="171" t="s">
        <v>187</v>
      </c>
      <c r="M18" s="171" t="s">
        <v>146</v>
      </c>
      <c r="N18" s="38"/>
    </row>
    <row r="19" spans="1:19" s="104" customFormat="1" ht="12" hidden="1" thickBot="1">
      <c r="A19" s="216"/>
      <c r="B19" s="216"/>
      <c r="D19" s="105"/>
      <c r="E19" s="131" t="s">
        <v>67</v>
      </c>
      <c r="F19" s="132" t="s">
        <v>132</v>
      </c>
      <c r="G19" s="148">
        <f aca="true" t="shared" si="0" ref="G19:M24">G42+G67+G92</f>
        <v>0</v>
      </c>
      <c r="H19" s="148">
        <f t="shared" si="0"/>
        <v>0</v>
      </c>
      <c r="I19" s="148">
        <f t="shared" si="0"/>
        <v>0</v>
      </c>
      <c r="J19" s="148">
        <f t="shared" si="0"/>
        <v>0</v>
      </c>
      <c r="K19" s="148">
        <f t="shared" si="0"/>
        <v>0</v>
      </c>
      <c r="L19" s="148">
        <f t="shared" si="0"/>
        <v>0</v>
      </c>
      <c r="M19" s="149">
        <f t="shared" si="0"/>
        <v>0</v>
      </c>
      <c r="N19" s="106"/>
      <c r="R19" s="103"/>
      <c r="S19" s="103"/>
    </row>
    <row r="20" spans="1:19" s="104" customFormat="1" ht="12" hidden="1" thickBot="1">
      <c r="A20" s="216"/>
      <c r="B20" s="216"/>
      <c r="D20" s="105"/>
      <c r="E20" s="133" t="s">
        <v>68</v>
      </c>
      <c r="F20" s="126" t="s">
        <v>114</v>
      </c>
      <c r="G20" s="150">
        <f t="shared" si="0"/>
        <v>0</v>
      </c>
      <c r="H20" s="150">
        <f t="shared" si="0"/>
        <v>0</v>
      </c>
      <c r="I20" s="150">
        <f t="shared" si="0"/>
        <v>0</v>
      </c>
      <c r="J20" s="150">
        <f t="shared" si="0"/>
        <v>0</v>
      </c>
      <c r="K20" s="150">
        <f t="shared" si="0"/>
        <v>0</v>
      </c>
      <c r="L20" s="150">
        <f t="shared" si="0"/>
        <v>0</v>
      </c>
      <c r="M20" s="151">
        <f t="shared" si="0"/>
        <v>0</v>
      </c>
      <c r="N20" s="106"/>
      <c r="R20" s="103"/>
      <c r="S20" s="103"/>
    </row>
    <row r="21" spans="1:19" s="104" customFormat="1" ht="12" hidden="1" thickBot="1">
      <c r="A21" s="216"/>
      <c r="B21" s="216"/>
      <c r="D21" s="105"/>
      <c r="E21" s="133" t="s">
        <v>69</v>
      </c>
      <c r="F21" s="126" t="s">
        <v>115</v>
      </c>
      <c r="G21" s="150">
        <f t="shared" si="0"/>
        <v>0</v>
      </c>
      <c r="H21" s="150">
        <f t="shared" si="0"/>
        <v>0</v>
      </c>
      <c r="I21" s="150">
        <f t="shared" si="0"/>
        <v>0</v>
      </c>
      <c r="J21" s="150">
        <f t="shared" si="0"/>
        <v>0</v>
      </c>
      <c r="K21" s="150">
        <f t="shared" si="0"/>
        <v>0</v>
      </c>
      <c r="L21" s="150">
        <f t="shared" si="0"/>
        <v>0</v>
      </c>
      <c r="M21" s="151">
        <f t="shared" si="0"/>
        <v>0</v>
      </c>
      <c r="N21" s="106"/>
      <c r="R21" s="103"/>
      <c r="S21" s="103"/>
    </row>
    <row r="22" spans="1:19" s="104" customFormat="1" ht="12" hidden="1" thickBot="1">
      <c r="A22" s="216"/>
      <c r="B22" s="216"/>
      <c r="D22" s="105"/>
      <c r="E22" s="133" t="s">
        <v>77</v>
      </c>
      <c r="F22" s="126" t="s">
        <v>116</v>
      </c>
      <c r="G22" s="150">
        <f t="shared" si="0"/>
        <v>0</v>
      </c>
      <c r="H22" s="150">
        <f t="shared" si="0"/>
        <v>0</v>
      </c>
      <c r="I22" s="150">
        <f t="shared" si="0"/>
        <v>0</v>
      </c>
      <c r="J22" s="150">
        <f t="shared" si="0"/>
        <v>0</v>
      </c>
      <c r="K22" s="150">
        <f t="shared" si="0"/>
        <v>0</v>
      </c>
      <c r="L22" s="150">
        <f t="shared" si="0"/>
        <v>0</v>
      </c>
      <c r="M22" s="151">
        <f t="shared" si="0"/>
        <v>0</v>
      </c>
      <c r="N22" s="106"/>
      <c r="R22" s="103"/>
      <c r="S22" s="103"/>
    </row>
    <row r="23" spans="1:19" s="104" customFormat="1" ht="12" hidden="1" thickBot="1">
      <c r="A23" s="216"/>
      <c r="B23" s="216"/>
      <c r="D23" s="105"/>
      <c r="E23" s="133" t="s">
        <v>78</v>
      </c>
      <c r="F23" s="126" t="s">
        <v>117</v>
      </c>
      <c r="G23" s="150">
        <f t="shared" si="0"/>
        <v>0</v>
      </c>
      <c r="H23" s="150">
        <f t="shared" si="0"/>
        <v>0</v>
      </c>
      <c r="I23" s="150">
        <f t="shared" si="0"/>
        <v>0</v>
      </c>
      <c r="J23" s="150">
        <f t="shared" si="0"/>
        <v>0</v>
      </c>
      <c r="K23" s="150">
        <f t="shared" si="0"/>
        <v>0</v>
      </c>
      <c r="L23" s="150">
        <f t="shared" si="0"/>
        <v>0</v>
      </c>
      <c r="M23" s="151">
        <f t="shared" si="0"/>
        <v>0</v>
      </c>
      <c r="N23" s="106"/>
      <c r="R23" s="103"/>
      <c r="S23" s="103"/>
    </row>
    <row r="24" spans="1:19" s="104" customFormat="1" ht="23.25" hidden="1" thickBot="1">
      <c r="A24" s="216"/>
      <c r="B24" s="216"/>
      <c r="D24" s="105"/>
      <c r="E24" s="133" t="s">
        <v>79</v>
      </c>
      <c r="F24" s="127" t="s">
        <v>119</v>
      </c>
      <c r="G24" s="150">
        <f t="shared" si="0"/>
        <v>0</v>
      </c>
      <c r="H24" s="150">
        <f t="shared" si="0"/>
        <v>0</v>
      </c>
      <c r="I24" s="150">
        <f t="shared" si="0"/>
        <v>0</v>
      </c>
      <c r="J24" s="150">
        <f t="shared" si="0"/>
        <v>0</v>
      </c>
      <c r="K24" s="150">
        <f t="shared" si="0"/>
        <v>0</v>
      </c>
      <c r="L24" s="150">
        <f t="shared" si="0"/>
        <v>0</v>
      </c>
      <c r="M24" s="151">
        <f t="shared" si="0"/>
        <v>0</v>
      </c>
      <c r="N24" s="106"/>
      <c r="R24" s="103"/>
      <c r="S24" s="103"/>
    </row>
    <row r="25" spans="4:14" ht="12" hidden="1" thickBot="1">
      <c r="D25" s="32"/>
      <c r="E25" s="133" t="s">
        <v>71</v>
      </c>
      <c r="F25" s="128" t="s">
        <v>133</v>
      </c>
      <c r="G25" s="150">
        <f aca="true" t="shared" si="1" ref="G25:M25">SUM(G26:G27)</f>
        <v>0</v>
      </c>
      <c r="H25" s="150">
        <f t="shared" si="1"/>
        <v>0</v>
      </c>
      <c r="I25" s="150">
        <f t="shared" si="1"/>
        <v>0</v>
      </c>
      <c r="J25" s="150">
        <f t="shared" si="1"/>
        <v>0</v>
      </c>
      <c r="K25" s="150">
        <f t="shared" si="1"/>
        <v>0</v>
      </c>
      <c r="L25" s="150">
        <f t="shared" si="1"/>
        <v>0</v>
      </c>
      <c r="M25" s="151">
        <f t="shared" si="1"/>
        <v>0</v>
      </c>
      <c r="N25" s="101"/>
    </row>
    <row r="26" spans="4:14" ht="12" hidden="1" thickBot="1">
      <c r="D26" s="32"/>
      <c r="E26" s="133" t="s">
        <v>70</v>
      </c>
      <c r="F26" s="126" t="s">
        <v>120</v>
      </c>
      <c r="G26" s="150">
        <f aca="true" t="shared" si="2" ref="G26:M28">G49+G74+G99</f>
        <v>0</v>
      </c>
      <c r="H26" s="150">
        <f t="shared" si="2"/>
        <v>0</v>
      </c>
      <c r="I26" s="150">
        <f t="shared" si="2"/>
        <v>0</v>
      </c>
      <c r="J26" s="150">
        <f t="shared" si="2"/>
        <v>0</v>
      </c>
      <c r="K26" s="150">
        <f t="shared" si="2"/>
        <v>0</v>
      </c>
      <c r="L26" s="150">
        <f t="shared" si="2"/>
        <v>0</v>
      </c>
      <c r="M26" s="151">
        <f t="shared" si="2"/>
        <v>0</v>
      </c>
      <c r="N26" s="101"/>
    </row>
    <row r="27" spans="4:14" ht="12" hidden="1" thickBot="1">
      <c r="D27" s="32"/>
      <c r="E27" s="133" t="s">
        <v>72</v>
      </c>
      <c r="F27" s="126" t="s">
        <v>121</v>
      </c>
      <c r="G27" s="150">
        <f t="shared" si="2"/>
        <v>0</v>
      </c>
      <c r="H27" s="150">
        <f t="shared" si="2"/>
        <v>0</v>
      </c>
      <c r="I27" s="150">
        <f t="shared" si="2"/>
        <v>0</v>
      </c>
      <c r="J27" s="150">
        <f t="shared" si="2"/>
        <v>0</v>
      </c>
      <c r="K27" s="150">
        <f t="shared" si="2"/>
        <v>0</v>
      </c>
      <c r="L27" s="150">
        <f t="shared" si="2"/>
        <v>0</v>
      </c>
      <c r="M27" s="151">
        <f t="shared" si="2"/>
        <v>0</v>
      </c>
      <c r="N27" s="101"/>
    </row>
    <row r="28" spans="4:14" ht="12" hidden="1" thickBot="1">
      <c r="D28" s="32"/>
      <c r="E28" s="133" t="s">
        <v>73</v>
      </c>
      <c r="F28" s="128" t="s">
        <v>122</v>
      </c>
      <c r="G28" s="150">
        <f t="shared" si="2"/>
        <v>0</v>
      </c>
      <c r="H28" s="150">
        <f t="shared" si="2"/>
        <v>0</v>
      </c>
      <c r="I28" s="150">
        <f t="shared" si="2"/>
        <v>0</v>
      </c>
      <c r="J28" s="150">
        <f t="shared" si="2"/>
        <v>0</v>
      </c>
      <c r="K28" s="150">
        <f t="shared" si="2"/>
        <v>0</v>
      </c>
      <c r="L28" s="150">
        <f t="shared" si="2"/>
        <v>0</v>
      </c>
      <c r="M28" s="151">
        <f t="shared" si="2"/>
        <v>0</v>
      </c>
      <c r="N28" s="101"/>
    </row>
    <row r="29" spans="1:19" s="104" customFormat="1" ht="12" hidden="1" thickBot="1">
      <c r="A29" s="216"/>
      <c r="B29" s="216"/>
      <c r="D29" s="105"/>
      <c r="E29" s="134" t="s">
        <v>74</v>
      </c>
      <c r="F29" s="129" t="s">
        <v>118</v>
      </c>
      <c r="G29" s="150">
        <f aca="true" t="shared" si="3" ref="G29:M30">G54+G79+G104</f>
        <v>0</v>
      </c>
      <c r="H29" s="150">
        <f t="shared" si="3"/>
        <v>0</v>
      </c>
      <c r="I29" s="150">
        <f t="shared" si="3"/>
        <v>0</v>
      </c>
      <c r="J29" s="150">
        <f t="shared" si="3"/>
        <v>0</v>
      </c>
      <c r="K29" s="150">
        <f t="shared" si="3"/>
        <v>0</v>
      </c>
      <c r="L29" s="150">
        <f t="shared" si="3"/>
        <v>0</v>
      </c>
      <c r="M29" s="151">
        <f t="shared" si="3"/>
        <v>0</v>
      </c>
      <c r="N29" s="106"/>
      <c r="R29" s="103"/>
      <c r="S29" s="103"/>
    </row>
    <row r="30" spans="4:14" ht="12" hidden="1" thickBot="1">
      <c r="D30" s="32"/>
      <c r="E30" s="135" t="s">
        <v>75</v>
      </c>
      <c r="F30" s="136" t="s">
        <v>66</v>
      </c>
      <c r="G30" s="137">
        <f t="shared" si="3"/>
        <v>0</v>
      </c>
      <c r="H30" s="137">
        <f t="shared" si="3"/>
        <v>0</v>
      </c>
      <c r="I30" s="137">
        <f t="shared" si="3"/>
        <v>0</v>
      </c>
      <c r="J30" s="137">
        <f t="shared" si="3"/>
        <v>0</v>
      </c>
      <c r="K30" s="137">
        <f t="shared" si="3"/>
        <v>0</v>
      </c>
      <c r="L30" s="137">
        <f t="shared" si="3"/>
        <v>0</v>
      </c>
      <c r="M30" s="138">
        <f t="shared" si="3"/>
        <v>0</v>
      </c>
      <c r="N30" s="101"/>
    </row>
    <row r="31" spans="4:14" ht="12" hidden="1" thickBot="1">
      <c r="D31" s="32"/>
      <c r="E31" s="139" t="s">
        <v>137</v>
      </c>
      <c r="N31" s="108"/>
    </row>
    <row r="32" spans="4:13" ht="12" hidden="1" thickBot="1">
      <c r="D32" s="34"/>
      <c r="E32" s="34"/>
      <c r="F32" s="34"/>
      <c r="G32" s="34"/>
      <c r="H32" s="34"/>
      <c r="I32" s="34"/>
      <c r="J32" s="34"/>
      <c r="K32" s="34"/>
      <c r="L32" s="34"/>
      <c r="M32" s="34"/>
    </row>
    <row r="33" spans="4:14" ht="12.75" customHeight="1" hidden="1" thickBot="1">
      <c r="D33" s="289" t="e">
        <f>"Инвестиционная программа на "&amp;INV_BEGIN&amp;" - "&amp;INV_BEGIN+LEFT(INV_PERIOD,1)-1&amp;" гг. (План)"</f>
        <v>#VALUE!</v>
      </c>
      <c r="E33" s="290"/>
      <c r="F33" s="290"/>
      <c r="G33" s="290"/>
      <c r="H33" s="290"/>
      <c r="I33" s="290"/>
      <c r="J33" s="290"/>
      <c r="K33" s="290"/>
      <c r="L33" s="290"/>
      <c r="M33" s="290"/>
      <c r="N33" s="291"/>
    </row>
    <row r="34" spans="4:14" ht="13.5" hidden="1" thickBot="1">
      <c r="D34" s="294">
        <f>COMPANY</f>
        <v>0</v>
      </c>
      <c r="E34" s="295"/>
      <c r="F34" s="295"/>
      <c r="G34" s="295"/>
      <c r="H34" s="295"/>
      <c r="I34" s="295"/>
      <c r="J34" s="295"/>
      <c r="K34" s="295"/>
      <c r="L34" s="295"/>
      <c r="M34" s="295"/>
      <c r="N34" s="296"/>
    </row>
    <row r="35" spans="4:14" ht="13.5" hidden="1" thickBot="1">
      <c r="D35" s="253" t="s">
        <v>168</v>
      </c>
      <c r="E35" s="254"/>
      <c r="F35" s="254"/>
      <c r="G35" s="254"/>
      <c r="H35" s="254"/>
      <c r="I35" s="254"/>
      <c r="J35" s="254"/>
      <c r="K35" s="254"/>
      <c r="L35" s="254"/>
      <c r="M35" s="254"/>
      <c r="N35" s="255"/>
    </row>
    <row r="36" spans="4:14" ht="13.5" hidden="1" thickBot="1">
      <c r="D36" s="113"/>
      <c r="E36" s="113"/>
      <c r="F36" s="113"/>
      <c r="G36" s="113"/>
      <c r="H36" s="113"/>
      <c r="I36" s="113"/>
      <c r="J36" s="113"/>
      <c r="K36" s="113"/>
      <c r="L36" s="113"/>
      <c r="M36" s="113"/>
      <c r="N36" s="113"/>
    </row>
    <row r="37" ht="12" hidden="1" thickBot="1"/>
    <row r="38" spans="4:14" ht="12" hidden="1" thickBot="1">
      <c r="D38" s="33"/>
      <c r="E38" s="34"/>
      <c r="F38" s="34"/>
      <c r="G38" s="34"/>
      <c r="H38" s="34"/>
      <c r="I38" s="34"/>
      <c r="J38" s="34"/>
      <c r="K38" s="34"/>
      <c r="L38" s="34"/>
      <c r="M38" s="34"/>
      <c r="N38" s="37"/>
    </row>
    <row r="39" spans="4:14" ht="12" hidden="1" thickBot="1">
      <c r="D39" s="32"/>
      <c r="E39" s="317" t="s">
        <v>134</v>
      </c>
      <c r="F39" s="319" t="s">
        <v>135</v>
      </c>
      <c r="G39" s="321" t="str">
        <f>INV_BEGIN&amp;" г."</f>
        <v> г.</v>
      </c>
      <c r="H39" s="321" t="str">
        <f>INV_BEGIN+1&amp;" г."</f>
        <v>1 г.</v>
      </c>
      <c r="I39" s="321" t="str">
        <f>INV_BEGIN+2&amp;" г."</f>
        <v>2 г.</v>
      </c>
      <c r="J39" s="321" t="str">
        <f>INV_BEGIN+3&amp;" г."</f>
        <v>3 г.</v>
      </c>
      <c r="K39" s="321" t="str">
        <f>INV_BEGIN+4&amp;" г."</f>
        <v>4 г.</v>
      </c>
      <c r="L39" s="321" t="str">
        <f>INV_BEGIN+5&amp;" г."</f>
        <v>5 г.</v>
      </c>
      <c r="M39" s="323" t="s">
        <v>183</v>
      </c>
      <c r="N39" s="38"/>
    </row>
    <row r="40" spans="4:14" ht="12" hidden="1" thickBot="1">
      <c r="D40" s="32"/>
      <c r="E40" s="318"/>
      <c r="F40" s="320"/>
      <c r="G40" s="322"/>
      <c r="H40" s="322"/>
      <c r="I40" s="322"/>
      <c r="J40" s="322"/>
      <c r="K40" s="322"/>
      <c r="L40" s="322"/>
      <c r="M40" s="324"/>
      <c r="N40" s="38"/>
    </row>
    <row r="41" spans="4:14" ht="12" hidden="1" thickBot="1">
      <c r="D41" s="32"/>
      <c r="E41" s="171">
        <v>1</v>
      </c>
      <c r="F41" s="171">
        <v>2</v>
      </c>
      <c r="G41" s="171">
        <v>3</v>
      </c>
      <c r="H41" s="171" t="s">
        <v>227</v>
      </c>
      <c r="I41" s="171" t="s">
        <v>184</v>
      </c>
      <c r="J41" s="171" t="s">
        <v>185</v>
      </c>
      <c r="K41" s="171" t="s">
        <v>186</v>
      </c>
      <c r="L41" s="171" t="s">
        <v>187</v>
      </c>
      <c r="M41" s="171" t="s">
        <v>146</v>
      </c>
      <c r="N41" s="38"/>
    </row>
    <row r="42" spans="4:14" ht="12" hidden="1" thickBot="1">
      <c r="D42" s="105"/>
      <c r="E42" s="131" t="s">
        <v>67</v>
      </c>
      <c r="F42" s="132" t="s">
        <v>132</v>
      </c>
      <c r="G42" s="148">
        <f>SUM(G43:G47)</f>
        <v>0</v>
      </c>
      <c r="H42" s="148">
        <f aca="true" t="shared" si="4" ref="H42:M42">SUM(H43:H47)</f>
        <v>0</v>
      </c>
      <c r="I42" s="148">
        <f t="shared" si="4"/>
        <v>0</v>
      </c>
      <c r="J42" s="148">
        <f t="shared" si="4"/>
        <v>0</v>
      </c>
      <c r="K42" s="148">
        <f t="shared" si="4"/>
        <v>0</v>
      </c>
      <c r="L42" s="148">
        <f t="shared" si="4"/>
        <v>0</v>
      </c>
      <c r="M42" s="149">
        <f t="shared" si="4"/>
        <v>0</v>
      </c>
      <c r="N42" s="106"/>
    </row>
    <row r="43" spans="4:14" ht="12" hidden="1" thickBot="1">
      <c r="D43" s="105"/>
      <c r="E43" s="133" t="s">
        <v>68</v>
      </c>
      <c r="F43" s="126" t="s">
        <v>114</v>
      </c>
      <c r="G43" s="172">
        <f>SUMIF(ВС!$V$19:$V$35,$F43,ВС!W$19:W$35)</f>
        <v>0</v>
      </c>
      <c r="H43" s="172">
        <f>SUMIF(ВС!$V$19:$V$35,$F43,ВС!X$19:X$35)</f>
        <v>0</v>
      </c>
      <c r="I43" s="172">
        <f>SUMIF(ВС!$V$19:$V$35,$F43,ВС!Y$19:Y$35)</f>
        <v>0</v>
      </c>
      <c r="J43" s="172">
        <f>SUMIF(ВС!$V$19:$V$35,$F43,ВС!Z$19:Z$35)</f>
        <v>0</v>
      </c>
      <c r="K43" s="172">
        <f>SUMIF(ВС!$V$19:$V$35,$F43,ВС!AA$19:AA$35)</f>
        <v>0</v>
      </c>
      <c r="L43" s="150">
        <f>SUMIF(ВС!$V$19:$V$35,$F43,ВС!AB$19:AB$35)</f>
        <v>0</v>
      </c>
      <c r="M43" s="151">
        <f>SUMIF(ВС!$V$19:$V$35,$F43,ВС!AC$19:AC$35)</f>
        <v>0</v>
      </c>
      <c r="N43" s="106"/>
    </row>
    <row r="44" spans="4:14" ht="12" hidden="1" thickBot="1">
      <c r="D44" s="105"/>
      <c r="E44" s="133" t="s">
        <v>69</v>
      </c>
      <c r="F44" s="126" t="s">
        <v>115</v>
      </c>
      <c r="G44" s="172">
        <f>SUMIF(ВС!$V$19:$V$35,$F44,ВС!W$19:W$35)</f>
        <v>0</v>
      </c>
      <c r="H44" s="172">
        <f>SUMIF(ВС!$V$19:$V$35,$F44,ВС!X$19:X$35)</f>
        <v>0</v>
      </c>
      <c r="I44" s="172">
        <f>SUMIF(ВС!$V$19:$V$35,$F44,ВС!Y$19:Y$35)</f>
        <v>0</v>
      </c>
      <c r="J44" s="172">
        <f>SUMIF(ВС!$V$19:$V$35,$F44,ВС!Z$19:Z$35)</f>
        <v>0</v>
      </c>
      <c r="K44" s="172">
        <f>SUMIF(ВС!$V$19:$V$35,$F44,ВС!AA$19:AA$35)</f>
        <v>0</v>
      </c>
      <c r="L44" s="150">
        <f>SUMIF(ВС!$V$19:$V$35,$F44,ВС!AB$19:AB$35)</f>
        <v>0</v>
      </c>
      <c r="M44" s="151">
        <f>SUMIF(ВС!$V$19:$V$35,$F44,ВС!AC$19:AC$35)</f>
        <v>0</v>
      </c>
      <c r="N44" s="106"/>
    </row>
    <row r="45" spans="4:14" ht="12" hidden="1" thickBot="1">
      <c r="D45" s="105"/>
      <c r="E45" s="133" t="s">
        <v>77</v>
      </c>
      <c r="F45" s="126" t="s">
        <v>116</v>
      </c>
      <c r="G45" s="172">
        <f>SUMIF(ВС!$V$19:$V$35,$F45,ВС!W$19:W$35)</f>
        <v>0</v>
      </c>
      <c r="H45" s="172">
        <f>SUMIF(ВС!$V$19:$V$35,$F45,ВС!X$19:X$35)</f>
        <v>0</v>
      </c>
      <c r="I45" s="172">
        <f>SUMIF(ВС!$V$19:$V$35,$F45,ВС!Y$19:Y$35)</f>
        <v>0</v>
      </c>
      <c r="J45" s="172">
        <f>SUMIF(ВС!$V$19:$V$35,$F45,ВС!Z$19:Z$35)</f>
        <v>0</v>
      </c>
      <c r="K45" s="172">
        <f>SUMIF(ВС!$V$19:$V$35,$F45,ВС!AA$19:AA$35)</f>
        <v>0</v>
      </c>
      <c r="L45" s="150">
        <f>SUMIF(ВС!$V$19:$V$35,$F45,ВС!AB$19:AB$35)</f>
        <v>0</v>
      </c>
      <c r="M45" s="151">
        <f>SUMIF(ВС!$V$19:$V$35,$F45,ВС!AC$19:AC$35)</f>
        <v>0</v>
      </c>
      <c r="N45" s="106"/>
    </row>
    <row r="46" spans="4:14" ht="12" hidden="1" thickBot="1">
      <c r="D46" s="105"/>
      <c r="E46" s="133" t="s">
        <v>78</v>
      </c>
      <c r="F46" s="126" t="s">
        <v>117</v>
      </c>
      <c r="G46" s="172">
        <f>SUMIF(ВС!$V$19:$V$35,$F46,ВС!W$19:W$35)</f>
        <v>0</v>
      </c>
      <c r="H46" s="172">
        <f>SUMIF(ВС!$V$19:$V$35,$F46,ВС!X$19:X$35)</f>
        <v>0</v>
      </c>
      <c r="I46" s="172">
        <f>SUMIF(ВС!$V$19:$V$35,$F46,ВС!Y$19:Y$35)</f>
        <v>0</v>
      </c>
      <c r="J46" s="172">
        <f>SUMIF(ВС!$V$19:$V$35,$F46,ВС!Z$19:Z$35)</f>
        <v>0</v>
      </c>
      <c r="K46" s="172">
        <f>SUMIF(ВС!$V$19:$V$35,$F46,ВС!AA$19:AA$35)</f>
        <v>0</v>
      </c>
      <c r="L46" s="150">
        <f>SUMIF(ВС!$V$19:$V$35,$F46,ВС!AB$19:AB$35)</f>
        <v>0</v>
      </c>
      <c r="M46" s="151">
        <f>SUMIF(ВС!$V$19:$V$35,$F46,ВС!AC$19:AC$35)</f>
        <v>0</v>
      </c>
      <c r="N46" s="106"/>
    </row>
    <row r="47" spans="4:14" ht="23.25" hidden="1" thickBot="1">
      <c r="D47" s="105"/>
      <c r="E47" s="133" t="s">
        <v>79</v>
      </c>
      <c r="F47" s="127" t="s">
        <v>119</v>
      </c>
      <c r="G47" s="172">
        <f>SUMIF(ВС!$V$19:$V$35,$F47,ВС!W$19:W$35)</f>
        <v>0</v>
      </c>
      <c r="H47" s="172">
        <f>SUMIF(ВС!$V$19:$V$35,$F47,ВС!X$19:X$35)</f>
        <v>0</v>
      </c>
      <c r="I47" s="172">
        <f>SUMIF(ВС!$V$19:$V$35,$F47,ВС!Y$19:Y$35)</f>
        <v>0</v>
      </c>
      <c r="J47" s="172">
        <f>SUMIF(ВС!$V$19:$V$35,$F47,ВС!Z$19:Z$35)</f>
        <v>0</v>
      </c>
      <c r="K47" s="172">
        <f>SUMIF(ВС!$V$19:$V$35,$F47,ВС!AA$19:AA$35)</f>
        <v>0</v>
      </c>
      <c r="L47" s="150">
        <f>SUMIF(ВС!$V$19:$V$35,$F47,ВС!AB$19:AB$35)</f>
        <v>0</v>
      </c>
      <c r="M47" s="151">
        <f>SUMIF(ВС!$V$19:$V$35,$F47,ВС!AC$19:AC$35)</f>
        <v>0</v>
      </c>
      <c r="N47" s="106"/>
    </row>
    <row r="48" spans="4:14" ht="12" hidden="1" thickBot="1">
      <c r="D48" s="32"/>
      <c r="E48" s="133" t="s">
        <v>71</v>
      </c>
      <c r="F48" s="128" t="s">
        <v>133</v>
      </c>
      <c r="G48" s="150">
        <f>SUM(G49:G50)</f>
        <v>0</v>
      </c>
      <c r="H48" s="150">
        <f aca="true" t="shared" si="5" ref="H48:M48">SUM(H49:H50)</f>
        <v>0</v>
      </c>
      <c r="I48" s="150">
        <f t="shared" si="5"/>
        <v>0</v>
      </c>
      <c r="J48" s="150">
        <f t="shared" si="5"/>
        <v>0</v>
      </c>
      <c r="K48" s="150">
        <f t="shared" si="5"/>
        <v>0</v>
      </c>
      <c r="L48" s="150">
        <f t="shared" si="5"/>
        <v>0</v>
      </c>
      <c r="M48" s="151">
        <f t="shared" si="5"/>
        <v>0</v>
      </c>
      <c r="N48" s="101"/>
    </row>
    <row r="49" spans="4:14" ht="12" hidden="1" thickBot="1">
      <c r="D49" s="32"/>
      <c r="E49" s="133" t="s">
        <v>70</v>
      </c>
      <c r="F49" s="126" t="s">
        <v>120</v>
      </c>
      <c r="G49" s="172">
        <f>SUMIF(ВС!$V$19:$V$35,$F49,ВС!W$19:W$35)</f>
        <v>0</v>
      </c>
      <c r="H49" s="172">
        <f>SUMIF(ВС!$V$19:$V$35,$F49,ВС!X$19:X$35)</f>
        <v>0</v>
      </c>
      <c r="I49" s="172">
        <f>SUMIF(ВС!$V$19:$V$35,$F49,ВС!Y$19:Y$35)</f>
        <v>0</v>
      </c>
      <c r="J49" s="172">
        <f>SUMIF(ВС!$V$19:$V$35,$F49,ВС!Z$19:Z$35)</f>
        <v>0</v>
      </c>
      <c r="K49" s="172">
        <f>SUMIF(ВС!$V$19:$V$35,$F49,ВС!AA$19:AA$35)</f>
        <v>0</v>
      </c>
      <c r="L49" s="150">
        <f>SUMIF(ВС!$V$19:$V$35,$F49,ВС!AB$19:AB$35)</f>
        <v>0</v>
      </c>
      <c r="M49" s="151">
        <f>SUMIF(ВС!$V$19:$V$35,$F49,ВС!AC$19:AC$35)</f>
        <v>0</v>
      </c>
      <c r="N49" s="101"/>
    </row>
    <row r="50" spans="4:14" ht="12" hidden="1" thickBot="1">
      <c r="D50" s="32"/>
      <c r="E50" s="133" t="s">
        <v>72</v>
      </c>
      <c r="F50" s="126" t="s">
        <v>121</v>
      </c>
      <c r="G50" s="172">
        <f>SUMIF(ВС!$V$19:$V$35,$F50,ВС!W$19:W$35)</f>
        <v>0</v>
      </c>
      <c r="H50" s="203">
        <f>SUMIF(ВС!$V$19:$V$35,$F50,ВС!X$19:X$35)</f>
        <v>0</v>
      </c>
      <c r="I50" s="203">
        <f>SUMIF(ВС!$V$19:$V$35,$F50,ВС!Y$19:Y$35)</f>
        <v>0</v>
      </c>
      <c r="J50" s="203">
        <f>SUMIF(ВС!$V$19:$V$35,$F50,ВС!Z$19:Z$35)</f>
        <v>0</v>
      </c>
      <c r="K50" s="203">
        <f>SUMIF(ВС!$V$19:$V$35,$F50,ВС!AA$19:AA$35)</f>
        <v>0</v>
      </c>
      <c r="L50" s="204">
        <f>SUMIF(ВС!$V$19:$V$35,$F50,ВС!AB$19:AB$35)</f>
        <v>0</v>
      </c>
      <c r="M50" s="151">
        <f>SUMIF(ВС!$V$19:$V$35,$F50,ВС!AC$19:AC$35)</f>
        <v>0</v>
      </c>
      <c r="N50" s="101"/>
    </row>
    <row r="51" spans="3:14" ht="12" hidden="1" thickBot="1">
      <c r="C51" s="144" t="s">
        <v>171</v>
      </c>
      <c r="D51" s="32"/>
      <c r="E51" s="133" t="s">
        <v>73</v>
      </c>
      <c r="F51" s="128" t="s">
        <v>136</v>
      </c>
      <c r="G51" s="172">
        <f>SUMIF(ВС!$V$19:$V$35,"Прочие средства",ВС!W$19:W$35)</f>
        <v>0</v>
      </c>
      <c r="H51" s="172">
        <f>SUMIF(ВС!$V$19:$V$35,"Прочие средства",ВС!X$19:X$35)</f>
        <v>0</v>
      </c>
      <c r="I51" s="172">
        <f>SUMIF(ВС!$V$19:$V$35,"Прочие средства",ВС!Y$19:Y$35)</f>
        <v>0</v>
      </c>
      <c r="J51" s="172">
        <f>SUMIF(ВС!$V$19:$V$35,"Прочие средства",ВС!Z$19:Z$35)</f>
        <v>0</v>
      </c>
      <c r="K51" s="205">
        <f>SUMIF(ВС!$V$19:$V$35,"Прочие средства",ВС!AA$19:AA$35)</f>
        <v>0</v>
      </c>
      <c r="L51" s="205">
        <f>SUMIF(ВС!$V$19:$V$35,"Прочие средства",ВС!AB$19:AB$35)</f>
        <v>0</v>
      </c>
      <c r="M51" s="202">
        <f>SUMIF(ВС!$V$19:$V$35,"Прочие средства",ВС!AC$19:AC$35)</f>
        <v>0</v>
      </c>
      <c r="N51" s="101"/>
    </row>
    <row r="52" spans="1:14" ht="11.25" hidden="1">
      <c r="A52" s="162">
        <f>1*NOT($R$53)</f>
        <v>1</v>
      </c>
      <c r="B52" s="162">
        <v>1</v>
      </c>
      <c r="C52" s="144"/>
      <c r="D52" s="32"/>
      <c r="E52" s="152" t="str">
        <f>"3."&amp;ROW()-ROW($E$51)&amp;"."</f>
        <v>3.1.</v>
      </c>
      <c r="F52" s="182"/>
      <c r="G52" s="211"/>
      <c r="H52" s="211"/>
      <c r="I52" s="211"/>
      <c r="J52" s="211"/>
      <c r="K52" s="211"/>
      <c r="L52" s="211"/>
      <c r="M52" s="202">
        <f>SUM(G52:L52)</f>
        <v>0</v>
      </c>
      <c r="N52" s="101"/>
    </row>
    <row r="53" spans="2:18" ht="12" hidden="1" thickBot="1">
      <c r="B53" s="162">
        <v>1</v>
      </c>
      <c r="D53" s="32"/>
      <c r="E53" s="115"/>
      <c r="F53" s="157"/>
      <c r="G53" s="174" t="s">
        <v>154</v>
      </c>
      <c r="H53" s="215"/>
      <c r="I53" s="201"/>
      <c r="J53" s="201"/>
      <c r="K53" s="201"/>
      <c r="L53" s="209"/>
      <c r="M53" s="210"/>
      <c r="N53" s="101"/>
      <c r="R53" s="46">
        <v>0</v>
      </c>
    </row>
    <row r="54" spans="4:14" ht="12" hidden="1" thickBot="1">
      <c r="D54" s="105"/>
      <c r="E54" s="134" t="s">
        <v>74</v>
      </c>
      <c r="F54" s="129" t="s">
        <v>118</v>
      </c>
      <c r="G54" s="206">
        <f>SUMIF(ВС!$V$19:$V$35,$F54,ВС!W$19:W$35)</f>
        <v>0</v>
      </c>
      <c r="H54" s="206">
        <f>SUMIF(ВС!$V$19:$V$35,$F54,ВС!X$19:X$35)</f>
        <v>0</v>
      </c>
      <c r="I54" s="206">
        <f>SUMIF(ВС!$V$19:$V$35,$F54,ВС!Y$19:Y$35)</f>
        <v>0</v>
      </c>
      <c r="J54" s="206">
        <f>SUMIF(ВС!$V$19:$V$35,$F54,ВС!Z$19:Z$35)</f>
        <v>0</v>
      </c>
      <c r="K54" s="206">
        <f>SUMIF(ВС!$V$19:$V$35,$F54,ВС!AA$19:AA$35)</f>
        <v>0</v>
      </c>
      <c r="L54" s="207">
        <f>SUMIF(ВС!$V$19:$V$35,$F54,ВС!AB$19:AB$35)</f>
        <v>0</v>
      </c>
      <c r="M54" s="208">
        <f>SUMIF(ВС!$V$19:$V$35,$F54,ВС!AC$19:AC$35)</f>
        <v>0</v>
      </c>
      <c r="N54" s="106"/>
    </row>
    <row r="55" spans="4:14" ht="12" hidden="1" thickBot="1">
      <c r="D55" s="32"/>
      <c r="E55" s="135" t="s">
        <v>75</v>
      </c>
      <c r="F55" s="136" t="s">
        <v>66</v>
      </c>
      <c r="G55" s="137">
        <f aca="true" t="shared" si="6" ref="G55:M55">G42+G48+G51+G54</f>
        <v>0</v>
      </c>
      <c r="H55" s="137">
        <f t="shared" si="6"/>
        <v>0</v>
      </c>
      <c r="I55" s="137">
        <f t="shared" si="6"/>
        <v>0</v>
      </c>
      <c r="J55" s="137">
        <f t="shared" si="6"/>
        <v>0</v>
      </c>
      <c r="K55" s="137">
        <f t="shared" si="6"/>
        <v>0</v>
      </c>
      <c r="L55" s="137">
        <f t="shared" si="6"/>
        <v>0</v>
      </c>
      <c r="M55" s="138">
        <f t="shared" si="6"/>
        <v>0</v>
      </c>
      <c r="N55" s="101"/>
    </row>
    <row r="56" spans="4:14" ht="12" hidden="1" thickBot="1">
      <c r="D56" s="35"/>
      <c r="E56" s="169" t="s">
        <v>137</v>
      </c>
      <c r="F56" s="36"/>
      <c r="G56" s="36"/>
      <c r="H56" s="36"/>
      <c r="I56" s="36"/>
      <c r="J56" s="36"/>
      <c r="K56" s="36"/>
      <c r="L56" s="36"/>
      <c r="M56" s="36"/>
      <c r="N56" s="170"/>
    </row>
    <row r="57" spans="4:14" ht="12" hidden="1" thickBot="1">
      <c r="D57" s="168"/>
      <c r="E57" s="168"/>
      <c r="F57" s="168"/>
      <c r="G57" s="168"/>
      <c r="H57" s="168"/>
      <c r="I57" s="168"/>
      <c r="J57" s="168"/>
      <c r="K57" s="168"/>
      <c r="L57" s="168"/>
      <c r="M57" s="168"/>
      <c r="N57" s="168"/>
    </row>
    <row r="58" spans="4:14" ht="12.75" customHeight="1" hidden="1" thickBot="1">
      <c r="D58" s="289" t="e">
        <f>"Инвестиционная программа на "&amp;INV_BEGIN&amp;" - "&amp;INV_BEGIN+LEFT(INV_PERIOD,1)-1&amp;" гг. (План)"</f>
        <v>#VALUE!</v>
      </c>
      <c r="E58" s="290"/>
      <c r="F58" s="290"/>
      <c r="G58" s="290"/>
      <c r="H58" s="290"/>
      <c r="I58" s="290"/>
      <c r="J58" s="290"/>
      <c r="K58" s="290"/>
      <c r="L58" s="290"/>
      <c r="M58" s="290"/>
      <c r="N58" s="291"/>
    </row>
    <row r="59" spans="4:14" ht="13.5" hidden="1" thickBot="1">
      <c r="D59" s="294">
        <f>COMPANY</f>
        <v>0</v>
      </c>
      <c r="E59" s="295"/>
      <c r="F59" s="295"/>
      <c r="G59" s="295"/>
      <c r="H59" s="295"/>
      <c r="I59" s="295"/>
      <c r="J59" s="295"/>
      <c r="K59" s="295"/>
      <c r="L59" s="295"/>
      <c r="M59" s="295"/>
      <c r="N59" s="296"/>
    </row>
    <row r="60" spans="4:14" ht="13.5" hidden="1" thickBot="1">
      <c r="D60" s="253" t="s">
        <v>167</v>
      </c>
      <c r="E60" s="254"/>
      <c r="F60" s="254"/>
      <c r="G60" s="254"/>
      <c r="H60" s="254"/>
      <c r="I60" s="254"/>
      <c r="J60" s="254"/>
      <c r="K60" s="254"/>
      <c r="L60" s="254"/>
      <c r="M60" s="254"/>
      <c r="N60" s="255"/>
    </row>
    <row r="61" spans="4:14" ht="13.5" hidden="1" thickBot="1">
      <c r="D61" s="113"/>
      <c r="E61" s="113"/>
      <c r="F61" s="113"/>
      <c r="G61" s="113"/>
      <c r="H61" s="113"/>
      <c r="I61" s="113"/>
      <c r="J61" s="113"/>
      <c r="K61" s="113"/>
      <c r="L61" s="113"/>
      <c r="M61" s="113"/>
      <c r="N61" s="113"/>
    </row>
    <row r="62" ht="12" hidden="1" thickBot="1"/>
    <row r="63" spans="4:14" ht="12" hidden="1" thickBot="1">
      <c r="D63" s="33"/>
      <c r="E63" s="34"/>
      <c r="F63" s="34"/>
      <c r="G63" s="34"/>
      <c r="H63" s="34"/>
      <c r="I63" s="34"/>
      <c r="J63" s="34"/>
      <c r="K63" s="34"/>
      <c r="L63" s="34"/>
      <c r="M63" s="34"/>
      <c r="N63" s="37"/>
    </row>
    <row r="64" spans="4:14" ht="15" customHeight="1" hidden="1" thickBot="1">
      <c r="D64" s="32"/>
      <c r="E64" s="317" t="s">
        <v>134</v>
      </c>
      <c r="F64" s="319" t="s">
        <v>135</v>
      </c>
      <c r="G64" s="321" t="str">
        <f>INV_BEGIN&amp;" г."</f>
        <v> г.</v>
      </c>
      <c r="H64" s="321" t="str">
        <f>INV_BEGIN+1&amp;" г."</f>
        <v>1 г.</v>
      </c>
      <c r="I64" s="321" t="str">
        <f>INV_BEGIN+2&amp;" г."</f>
        <v>2 г.</v>
      </c>
      <c r="J64" s="321" t="str">
        <f>INV_BEGIN+3&amp;" г."</f>
        <v>3 г.</v>
      </c>
      <c r="K64" s="321" t="str">
        <f>INV_BEGIN+4&amp;" г."</f>
        <v>4 г.</v>
      </c>
      <c r="L64" s="321" t="str">
        <f>INV_BEGIN+5&amp;" г."</f>
        <v>5 г.</v>
      </c>
      <c r="M64" s="323" t="s">
        <v>183</v>
      </c>
      <c r="N64" s="38"/>
    </row>
    <row r="65" spans="4:14" ht="12" hidden="1" thickBot="1">
      <c r="D65" s="32"/>
      <c r="E65" s="318"/>
      <c r="F65" s="320"/>
      <c r="G65" s="322"/>
      <c r="H65" s="322"/>
      <c r="I65" s="322"/>
      <c r="J65" s="322"/>
      <c r="K65" s="322"/>
      <c r="L65" s="322"/>
      <c r="M65" s="324"/>
      <c r="N65" s="38"/>
    </row>
    <row r="66" spans="4:14" ht="12" hidden="1" thickBot="1">
      <c r="D66" s="32"/>
      <c r="E66" s="171">
        <v>1</v>
      </c>
      <c r="F66" s="171">
        <v>2</v>
      </c>
      <c r="G66" s="171">
        <v>3</v>
      </c>
      <c r="H66" s="171" t="s">
        <v>227</v>
      </c>
      <c r="I66" s="171" t="s">
        <v>184</v>
      </c>
      <c r="J66" s="171" t="s">
        <v>185</v>
      </c>
      <c r="K66" s="171" t="s">
        <v>186</v>
      </c>
      <c r="L66" s="171" t="s">
        <v>187</v>
      </c>
      <c r="M66" s="171" t="s">
        <v>146</v>
      </c>
      <c r="N66" s="38"/>
    </row>
    <row r="67" spans="4:14" ht="12" hidden="1" thickBot="1">
      <c r="D67" s="105"/>
      <c r="E67" s="131" t="s">
        <v>67</v>
      </c>
      <c r="F67" s="132" t="s">
        <v>132</v>
      </c>
      <c r="G67" s="148">
        <f aca="true" t="shared" si="7" ref="G67:M67">SUM(G68:G72)</f>
        <v>0</v>
      </c>
      <c r="H67" s="148">
        <f t="shared" si="7"/>
        <v>0</v>
      </c>
      <c r="I67" s="148">
        <f t="shared" si="7"/>
        <v>0</v>
      </c>
      <c r="J67" s="148">
        <f t="shared" si="7"/>
        <v>0</v>
      </c>
      <c r="K67" s="148">
        <f t="shared" si="7"/>
        <v>0</v>
      </c>
      <c r="L67" s="148">
        <f t="shared" si="7"/>
        <v>0</v>
      </c>
      <c r="M67" s="149">
        <f t="shared" si="7"/>
        <v>0</v>
      </c>
      <c r="N67" s="106"/>
    </row>
    <row r="68" spans="4:14" ht="12" hidden="1" thickBot="1">
      <c r="D68" s="105"/>
      <c r="E68" s="133" t="s">
        <v>68</v>
      </c>
      <c r="F68" s="126" t="s">
        <v>114</v>
      </c>
      <c r="G68" s="172">
        <f>SUMIF(ВО!$V$19:$V$35,$F68,ВО!W$19:W$35)</f>
        <v>0</v>
      </c>
      <c r="H68" s="172">
        <f>SUMIF(ВО!$V$19:$V$35,$F68,ВО!X$19:X$35)</f>
        <v>0</v>
      </c>
      <c r="I68" s="172">
        <f>SUMIF(ВО!$V$19:$V$35,$F68,ВО!Y$19:Y$35)</f>
        <v>0</v>
      </c>
      <c r="J68" s="172">
        <f>SUMIF(ВО!$V$19:$V$35,$F68,ВО!Z$19:Z$35)</f>
        <v>0</v>
      </c>
      <c r="K68" s="172">
        <f>SUMIF(ВО!$V$19:$V$35,$F68,ВО!AA$19:AA$35)</f>
        <v>0</v>
      </c>
      <c r="L68" s="150">
        <f>SUMIF(ВО!$V$19:$V$35,$F68,ВО!AB$19:AB$35)</f>
        <v>0</v>
      </c>
      <c r="M68" s="151">
        <f>SUMIF(ВО!$V$19:$V$35,$F68,ВО!AC$19:AC$35)</f>
        <v>0</v>
      </c>
      <c r="N68" s="106"/>
    </row>
    <row r="69" spans="4:14" ht="12" hidden="1" thickBot="1">
      <c r="D69" s="105"/>
      <c r="E69" s="133" t="s">
        <v>69</v>
      </c>
      <c r="F69" s="126" t="s">
        <v>115</v>
      </c>
      <c r="G69" s="172">
        <f>SUMIF(ВО!$V$19:$V$35,$F69,ВО!W$19:W$35)</f>
        <v>0</v>
      </c>
      <c r="H69" s="172">
        <f>SUMIF(ВО!$V$19:$V$35,$F69,ВО!X$19:X$35)</f>
        <v>0</v>
      </c>
      <c r="I69" s="172">
        <f>SUMIF(ВО!$V$19:$V$35,$F69,ВО!Y$19:Y$35)</f>
        <v>0</v>
      </c>
      <c r="J69" s="172">
        <f>SUMIF(ВО!$V$19:$V$35,$F69,ВО!Z$19:Z$35)</f>
        <v>0</v>
      </c>
      <c r="K69" s="172">
        <f>SUMIF(ВО!$V$19:$V$35,$F69,ВО!AA$19:AA$35)</f>
        <v>0</v>
      </c>
      <c r="L69" s="150">
        <f>SUMIF(ВО!$V$19:$V$35,$F69,ВО!AB$19:AB$35)</f>
        <v>0</v>
      </c>
      <c r="M69" s="151">
        <f>SUMIF(ВО!$V$19:$V$35,$F69,ВО!AC$19:AC$35)</f>
        <v>0</v>
      </c>
      <c r="N69" s="106"/>
    </row>
    <row r="70" spans="4:14" ht="12" hidden="1" thickBot="1">
      <c r="D70" s="105"/>
      <c r="E70" s="133" t="s">
        <v>77</v>
      </c>
      <c r="F70" s="126" t="s">
        <v>116</v>
      </c>
      <c r="G70" s="172">
        <f>SUMIF(ВО!$V$19:$V$35,$F70,ВО!W$19:W$35)</f>
        <v>0</v>
      </c>
      <c r="H70" s="172">
        <f>SUMIF(ВО!$V$19:$V$35,$F70,ВО!X$19:X$35)</f>
        <v>0</v>
      </c>
      <c r="I70" s="172">
        <f>SUMIF(ВО!$V$19:$V$35,$F70,ВО!Y$19:Y$35)</f>
        <v>0</v>
      </c>
      <c r="J70" s="172">
        <f>SUMIF(ВО!$V$19:$V$35,$F70,ВО!Z$19:Z$35)</f>
        <v>0</v>
      </c>
      <c r="K70" s="172">
        <f>SUMIF(ВО!$V$19:$V$35,$F70,ВО!AA$19:AA$35)</f>
        <v>0</v>
      </c>
      <c r="L70" s="150">
        <f>SUMIF(ВО!$V$19:$V$35,$F70,ВО!AB$19:AB$35)</f>
        <v>0</v>
      </c>
      <c r="M70" s="151">
        <f>SUMIF(ВО!$V$19:$V$35,$F70,ВО!AC$19:AC$35)</f>
        <v>0</v>
      </c>
      <c r="N70" s="106"/>
    </row>
    <row r="71" spans="4:14" ht="12" hidden="1" thickBot="1">
      <c r="D71" s="105"/>
      <c r="E71" s="133" t="s">
        <v>78</v>
      </c>
      <c r="F71" s="126" t="s">
        <v>117</v>
      </c>
      <c r="G71" s="172">
        <f>SUMIF(ВО!$V$19:$V$35,$F71,ВО!W$19:W$35)</f>
        <v>0</v>
      </c>
      <c r="H71" s="172">
        <f>SUMIF(ВО!$V$19:$V$35,$F71,ВО!X$19:X$35)</f>
        <v>0</v>
      </c>
      <c r="I71" s="172">
        <f>SUMIF(ВО!$V$19:$V$35,$F71,ВО!Y$19:Y$35)</f>
        <v>0</v>
      </c>
      <c r="J71" s="172">
        <f>SUMIF(ВО!$V$19:$V$35,$F71,ВО!Z$19:Z$35)</f>
        <v>0</v>
      </c>
      <c r="K71" s="172">
        <f>SUMIF(ВО!$V$19:$V$35,$F71,ВО!AA$19:AA$35)</f>
        <v>0</v>
      </c>
      <c r="L71" s="150">
        <f>SUMIF(ВО!$V$19:$V$35,$F71,ВО!AB$19:AB$35)</f>
        <v>0</v>
      </c>
      <c r="M71" s="151">
        <f>SUMIF(ВО!$V$19:$V$35,$F71,ВО!AC$19:AC$35)</f>
        <v>0</v>
      </c>
      <c r="N71" s="106"/>
    </row>
    <row r="72" spans="4:14" ht="23.25" hidden="1" thickBot="1">
      <c r="D72" s="105"/>
      <c r="E72" s="133" t="s">
        <v>79</v>
      </c>
      <c r="F72" s="127" t="s">
        <v>119</v>
      </c>
      <c r="G72" s="172">
        <f>SUMIF(ВО!$V$19:$V$35,$F72,ВО!W$19:W$35)</f>
        <v>0</v>
      </c>
      <c r="H72" s="172">
        <f>SUMIF(ВО!$V$19:$V$35,$F72,ВО!X$19:X$35)</f>
        <v>0</v>
      </c>
      <c r="I72" s="172">
        <f>SUMIF(ВО!$V$19:$V$35,$F72,ВО!Y$19:Y$35)</f>
        <v>0</v>
      </c>
      <c r="J72" s="172">
        <f>SUMIF(ВО!$V$19:$V$35,$F72,ВО!Z$19:Z$35)</f>
        <v>0</v>
      </c>
      <c r="K72" s="172">
        <f>SUMIF(ВО!$V$19:$V$35,$F72,ВО!AA$19:AA$35)</f>
        <v>0</v>
      </c>
      <c r="L72" s="150">
        <f>SUMIF(ВО!$V$19:$V$35,$F72,ВО!AB$19:AB$35)</f>
        <v>0</v>
      </c>
      <c r="M72" s="151">
        <f>SUMIF(ВО!$V$19:$V$35,$F72,ВО!AC$19:AC$35)</f>
        <v>0</v>
      </c>
      <c r="N72" s="106"/>
    </row>
    <row r="73" spans="4:14" ht="12" hidden="1" thickBot="1">
      <c r="D73" s="32"/>
      <c r="E73" s="133" t="s">
        <v>71</v>
      </c>
      <c r="F73" s="128" t="s">
        <v>133</v>
      </c>
      <c r="G73" s="150">
        <f aca="true" t="shared" si="8" ref="G73:M73">SUM(G74:G75)</f>
        <v>0</v>
      </c>
      <c r="H73" s="150">
        <f t="shared" si="8"/>
        <v>0</v>
      </c>
      <c r="I73" s="150">
        <f t="shared" si="8"/>
        <v>0</v>
      </c>
      <c r="J73" s="150">
        <f t="shared" si="8"/>
        <v>0</v>
      </c>
      <c r="K73" s="150">
        <f t="shared" si="8"/>
        <v>0</v>
      </c>
      <c r="L73" s="150">
        <f t="shared" si="8"/>
        <v>0</v>
      </c>
      <c r="M73" s="151">
        <f t="shared" si="8"/>
        <v>0</v>
      </c>
      <c r="N73" s="101"/>
    </row>
    <row r="74" spans="4:14" ht="12" hidden="1" thickBot="1">
      <c r="D74" s="32"/>
      <c r="E74" s="133" t="s">
        <v>70</v>
      </c>
      <c r="F74" s="126" t="s">
        <v>120</v>
      </c>
      <c r="G74" s="172">
        <f>SUMIF(ВО!$V$19:$V$35,$F74,ВО!W$19:W$35)</f>
        <v>0</v>
      </c>
      <c r="H74" s="172">
        <f>SUMIF(ВО!$V$19:$V$35,$F74,ВО!X$19:X$35)</f>
        <v>0</v>
      </c>
      <c r="I74" s="172">
        <f>SUMIF(ВО!$V$19:$V$35,$F74,ВО!Y$19:Y$35)</f>
        <v>0</v>
      </c>
      <c r="J74" s="172">
        <f>SUMIF(ВО!$V$19:$V$35,$F74,ВО!Z$19:Z$35)</f>
        <v>0</v>
      </c>
      <c r="K74" s="172">
        <f>SUMIF(ВО!$V$19:$V$35,$F74,ВО!AA$19:AA$35)</f>
        <v>0</v>
      </c>
      <c r="L74" s="150">
        <f>SUMIF(ВО!$V$19:$V$35,$F74,ВО!AB$19:AB$35)</f>
        <v>0</v>
      </c>
      <c r="M74" s="151">
        <f>SUMIF(ВО!$V$19:$V$35,$F74,ВО!AC$19:AC$35)</f>
        <v>0</v>
      </c>
      <c r="N74" s="101"/>
    </row>
    <row r="75" spans="4:14" ht="12" hidden="1" thickBot="1">
      <c r="D75" s="32"/>
      <c r="E75" s="133" t="s">
        <v>72</v>
      </c>
      <c r="F75" s="126" t="s">
        <v>121</v>
      </c>
      <c r="G75" s="172">
        <f>SUMIF(ВО!$V$19:$V$35,$F75,ВО!W$19:W$35)</f>
        <v>0</v>
      </c>
      <c r="H75" s="203">
        <f>SUMIF(ВО!$V$19:$V$35,$F75,ВО!X$19:X$35)</f>
        <v>0</v>
      </c>
      <c r="I75" s="203">
        <f>SUMIF(ВО!$V$19:$V$35,$F75,ВО!Y$19:Y$35)</f>
        <v>0</v>
      </c>
      <c r="J75" s="203">
        <f>SUMIF(ВО!$V$19:$V$35,$F75,ВО!Z$19:Z$35)</f>
        <v>0</v>
      </c>
      <c r="K75" s="203">
        <f>SUMIF(ВО!$V$19:$V$35,$F75,ВО!AA$19:AA$35)</f>
        <v>0</v>
      </c>
      <c r="L75" s="204">
        <f>SUMIF(ВО!$V$19:$V$35,$F75,ВО!AB$19:AB$35)</f>
        <v>0</v>
      </c>
      <c r="M75" s="151">
        <f>SUMIF(ВО!$V$19:$V$35,$F75,ВО!AC$19:AC$35)</f>
        <v>0</v>
      </c>
      <c r="N75" s="101"/>
    </row>
    <row r="76" spans="3:14" ht="12" hidden="1" thickBot="1">
      <c r="C76" s="144" t="s">
        <v>171</v>
      </c>
      <c r="D76" s="32"/>
      <c r="E76" s="133" t="s">
        <v>73</v>
      </c>
      <c r="F76" s="128" t="s">
        <v>136</v>
      </c>
      <c r="G76" s="172">
        <f>SUMIF(ВО!$V$19:$V$35,"Прочие средства",ВО!W$19:W$35)</f>
        <v>0</v>
      </c>
      <c r="H76" s="172">
        <f>SUMIF(ВО!$V$19:$V$35,"Прочие средства",ВО!X$19:X$35)</f>
        <v>0</v>
      </c>
      <c r="I76" s="172">
        <f>SUMIF(ВО!$V$19:$V$35,"Прочие средства",ВО!Y$19:Y$35)</f>
        <v>0</v>
      </c>
      <c r="J76" s="172">
        <f>SUMIF(ВО!$V$19:$V$35,"Прочие средства",ВО!Z$19:Z$35)</f>
        <v>0</v>
      </c>
      <c r="K76" s="205">
        <f>SUMIF(ВО!$V$19:$V$35,"Прочие средства",ВО!AA$19:AA$35)</f>
        <v>0</v>
      </c>
      <c r="L76" s="205">
        <f>SUMIF(ВО!$V$19:$V$35,"Прочие средства",ВО!AB$19:AB$35)</f>
        <v>0</v>
      </c>
      <c r="M76" s="202">
        <f>SUMIF(ВО!$V$19:$V$35,"Прочие средства",ВО!AC$19:AC$35)</f>
        <v>0</v>
      </c>
      <c r="N76" s="101"/>
    </row>
    <row r="77" spans="1:14" ht="11.25" hidden="1">
      <c r="A77" s="162">
        <f>1*NOT($R$78)</f>
        <v>1</v>
      </c>
      <c r="B77" s="162">
        <v>1</v>
      </c>
      <c r="C77" s="144"/>
      <c r="D77" s="32"/>
      <c r="E77" s="152" t="str">
        <f>"3."&amp;ROW()-ROW($E$76)&amp;"."</f>
        <v>3.1.</v>
      </c>
      <c r="F77" s="182"/>
      <c r="G77" s="211"/>
      <c r="H77" s="211"/>
      <c r="I77" s="211"/>
      <c r="J77" s="211"/>
      <c r="K77" s="211"/>
      <c r="L77" s="211"/>
      <c r="M77" s="202">
        <f>SUM(G77:L77)</f>
        <v>0</v>
      </c>
      <c r="N77" s="101"/>
    </row>
    <row r="78" spans="2:18" ht="12" hidden="1" thickBot="1">
      <c r="B78" s="162">
        <v>1</v>
      </c>
      <c r="D78" s="32"/>
      <c r="E78" s="115"/>
      <c r="F78" s="157"/>
      <c r="G78" s="174" t="s">
        <v>154</v>
      </c>
      <c r="H78" s="215"/>
      <c r="I78" s="201"/>
      <c r="J78" s="201"/>
      <c r="K78" s="201"/>
      <c r="L78" s="209"/>
      <c r="M78" s="210"/>
      <c r="N78" s="101"/>
      <c r="R78" s="46">
        <v>0</v>
      </c>
    </row>
    <row r="79" spans="4:14" ht="12" hidden="1" thickBot="1">
      <c r="D79" s="105"/>
      <c r="E79" s="134" t="s">
        <v>74</v>
      </c>
      <c r="F79" s="129" t="s">
        <v>118</v>
      </c>
      <c r="G79" s="206">
        <f>SUMIF(ВО!$V$19:$V$35,$F79,ВО!W$19:W$35)</f>
        <v>0</v>
      </c>
      <c r="H79" s="206">
        <f>SUMIF(ВО!$V$19:$V$35,$F79,ВО!X$19:X$35)</f>
        <v>0</v>
      </c>
      <c r="I79" s="206">
        <f>SUMIF(ВО!$V$19:$V$35,$F79,ВО!Y$19:Y$35)</f>
        <v>0</v>
      </c>
      <c r="J79" s="206">
        <f>SUMIF(ВО!$V$19:$V$35,$F79,ВО!Z$19:Z$35)</f>
        <v>0</v>
      </c>
      <c r="K79" s="206">
        <f>SUMIF(ВО!$V$19:$V$35,$F79,ВО!AA$19:AA$35)</f>
        <v>0</v>
      </c>
      <c r="L79" s="207">
        <f>SUMIF(ВО!$V$19:$V$35,$F79,ВО!AB$19:AB$35)</f>
        <v>0</v>
      </c>
      <c r="M79" s="208">
        <f>SUMIF(ВО!$V$19:$V$35,$F79,ВО!AC$19:AC$35)</f>
        <v>0</v>
      </c>
      <c r="N79" s="106"/>
    </row>
    <row r="80" spans="4:14" ht="12" hidden="1" thickBot="1">
      <c r="D80" s="32"/>
      <c r="E80" s="135" t="s">
        <v>75</v>
      </c>
      <c r="F80" s="136" t="s">
        <v>66</v>
      </c>
      <c r="G80" s="137">
        <f aca="true" t="shared" si="9" ref="G80:M80">G67+G73+G76+G79</f>
        <v>0</v>
      </c>
      <c r="H80" s="137">
        <f t="shared" si="9"/>
        <v>0</v>
      </c>
      <c r="I80" s="137">
        <f t="shared" si="9"/>
        <v>0</v>
      </c>
      <c r="J80" s="137">
        <f t="shared" si="9"/>
        <v>0</v>
      </c>
      <c r="K80" s="137">
        <f t="shared" si="9"/>
        <v>0</v>
      </c>
      <c r="L80" s="137">
        <f t="shared" si="9"/>
        <v>0</v>
      </c>
      <c r="M80" s="138">
        <f t="shared" si="9"/>
        <v>0</v>
      </c>
      <c r="N80" s="101"/>
    </row>
    <row r="81" spans="4:14" ht="12" hidden="1" thickBot="1">
      <c r="D81" s="35"/>
      <c r="E81" s="169" t="s">
        <v>137</v>
      </c>
      <c r="F81" s="36"/>
      <c r="G81" s="36"/>
      <c r="H81" s="36"/>
      <c r="I81" s="36"/>
      <c r="J81" s="36"/>
      <c r="K81" s="36"/>
      <c r="L81" s="36"/>
      <c r="M81" s="36"/>
      <c r="N81" s="170"/>
    </row>
    <row r="82" spans="4:14" ht="12" hidden="1" thickBot="1">
      <c r="D82" s="168"/>
      <c r="E82" s="168"/>
      <c r="F82" s="168"/>
      <c r="G82" s="168"/>
      <c r="H82" s="168"/>
      <c r="I82" s="168"/>
      <c r="J82" s="168"/>
      <c r="K82" s="168"/>
      <c r="L82" s="168"/>
      <c r="M82" s="168"/>
      <c r="N82" s="168"/>
    </row>
    <row r="83" spans="4:14" ht="12.75" customHeight="1" hidden="1">
      <c r="D83" s="289" t="e">
        <f>"Инвестиционная программа на "&amp;INV_BEGIN&amp;" - "&amp;INV_BEGIN+LEFT(INV_PERIOD,1)-1&amp;" гг. (План)"</f>
        <v>#VALUE!</v>
      </c>
      <c r="E83" s="290"/>
      <c r="F83" s="290"/>
      <c r="G83" s="290"/>
      <c r="H83" s="290"/>
      <c r="I83" s="290"/>
      <c r="J83" s="290"/>
      <c r="K83" s="290"/>
      <c r="L83" s="290"/>
      <c r="M83" s="290"/>
      <c r="N83" s="291"/>
    </row>
    <row r="84" spans="4:14" ht="12.75" hidden="1">
      <c r="D84" s="294">
        <f>COMPANY</f>
        <v>0</v>
      </c>
      <c r="E84" s="295"/>
      <c r="F84" s="295"/>
      <c r="G84" s="295"/>
      <c r="H84" s="295"/>
      <c r="I84" s="295"/>
      <c r="J84" s="295"/>
      <c r="K84" s="295"/>
      <c r="L84" s="295"/>
      <c r="M84" s="295"/>
      <c r="N84" s="296"/>
    </row>
    <row r="85" spans="4:14" ht="13.5" hidden="1" thickBot="1">
      <c r="D85" s="253" t="s">
        <v>223</v>
      </c>
      <c r="E85" s="254"/>
      <c r="F85" s="254"/>
      <c r="G85" s="254"/>
      <c r="H85" s="254"/>
      <c r="I85" s="254"/>
      <c r="J85" s="254"/>
      <c r="K85" s="254"/>
      <c r="L85" s="254"/>
      <c r="M85" s="254"/>
      <c r="N85" s="255"/>
    </row>
    <row r="86" spans="4:14" ht="12.75" hidden="1">
      <c r="D86" s="113"/>
      <c r="E86" s="113"/>
      <c r="F86" s="113"/>
      <c r="G86" s="113"/>
      <c r="H86" s="113"/>
      <c r="I86" s="113"/>
      <c r="J86" s="113"/>
      <c r="K86" s="113"/>
      <c r="L86" s="113"/>
      <c r="M86" s="113"/>
      <c r="N86" s="113"/>
    </row>
    <row r="87" ht="11.25" hidden="1"/>
    <row r="88" spans="4:14" ht="11.25" hidden="1">
      <c r="D88" s="33"/>
      <c r="E88" s="34"/>
      <c r="F88" s="34"/>
      <c r="G88" s="34"/>
      <c r="H88" s="34"/>
      <c r="I88" s="34"/>
      <c r="J88" s="34"/>
      <c r="K88" s="34"/>
      <c r="L88" s="34"/>
      <c r="M88" s="34"/>
      <c r="N88" s="37"/>
    </row>
    <row r="89" spans="4:14" ht="11.25" hidden="1">
      <c r="D89" s="32"/>
      <c r="E89" s="317" t="s">
        <v>134</v>
      </c>
      <c r="F89" s="319" t="s">
        <v>135</v>
      </c>
      <c r="G89" s="321" t="str">
        <f>INV_BEGIN&amp;" г."</f>
        <v> г.</v>
      </c>
      <c r="H89" s="321" t="str">
        <f>INV_BEGIN+1&amp;" г."</f>
        <v>1 г.</v>
      </c>
      <c r="I89" s="321" t="str">
        <f>INV_BEGIN+2&amp;" г."</f>
        <v>2 г.</v>
      </c>
      <c r="J89" s="321" t="str">
        <f>INV_BEGIN+3&amp;" г."</f>
        <v>3 г.</v>
      </c>
      <c r="K89" s="321" t="str">
        <f>INV_BEGIN+4&amp;" г."</f>
        <v>4 г.</v>
      </c>
      <c r="L89" s="321" t="str">
        <f>INV_BEGIN+5&amp;" г."</f>
        <v>5 г.</v>
      </c>
      <c r="M89" s="323" t="s">
        <v>183</v>
      </c>
      <c r="N89" s="38"/>
    </row>
    <row r="90" spans="4:14" ht="12" hidden="1" thickBot="1">
      <c r="D90" s="32"/>
      <c r="E90" s="318"/>
      <c r="F90" s="320"/>
      <c r="G90" s="322"/>
      <c r="H90" s="322"/>
      <c r="I90" s="322"/>
      <c r="J90" s="322"/>
      <c r="K90" s="322"/>
      <c r="L90" s="322"/>
      <c r="M90" s="324"/>
      <c r="N90" s="38"/>
    </row>
    <row r="91" spans="4:14" ht="11.25" hidden="1">
      <c r="D91" s="32"/>
      <c r="E91" s="171">
        <v>1</v>
      </c>
      <c r="F91" s="171">
        <v>2</v>
      </c>
      <c r="G91" s="171">
        <v>3</v>
      </c>
      <c r="H91" s="171" t="s">
        <v>227</v>
      </c>
      <c r="I91" s="171" t="s">
        <v>184</v>
      </c>
      <c r="J91" s="171" t="s">
        <v>185</v>
      </c>
      <c r="K91" s="171" t="s">
        <v>186</v>
      </c>
      <c r="L91" s="171" t="s">
        <v>187</v>
      </c>
      <c r="M91" s="171" t="s">
        <v>146</v>
      </c>
      <c r="N91" s="38"/>
    </row>
    <row r="92" spans="4:14" ht="11.25" hidden="1">
      <c r="D92" s="105"/>
      <c r="E92" s="131" t="s">
        <v>67</v>
      </c>
      <c r="F92" s="132" t="s">
        <v>132</v>
      </c>
      <c r="G92" s="148">
        <f aca="true" t="shared" si="10" ref="G92:M92">SUM(G93:G97)</f>
        <v>0</v>
      </c>
      <c r="H92" s="148">
        <f t="shared" si="10"/>
        <v>0</v>
      </c>
      <c r="I92" s="148">
        <f t="shared" si="10"/>
        <v>0</v>
      </c>
      <c r="J92" s="148">
        <f t="shared" si="10"/>
        <v>0</v>
      </c>
      <c r="K92" s="148">
        <f t="shared" si="10"/>
        <v>0</v>
      </c>
      <c r="L92" s="148">
        <f t="shared" si="10"/>
        <v>0</v>
      </c>
      <c r="M92" s="149">
        <f t="shared" si="10"/>
        <v>0</v>
      </c>
      <c r="N92" s="106"/>
    </row>
    <row r="93" spans="4:14" ht="11.25" hidden="1">
      <c r="D93" s="105"/>
      <c r="E93" s="133" t="s">
        <v>68</v>
      </c>
      <c r="F93" s="126" t="s">
        <v>114</v>
      </c>
      <c r="G93" s="172">
        <f>SUMIF(ОСВ!$V$19:$V$35,$F93,ОСВ!W$19:W$35)</f>
        <v>0</v>
      </c>
      <c r="H93" s="172">
        <f>SUMIF(ОСВ!$V$19:$V$35,$F93,ОСВ!X$19:X$35)</f>
        <v>0</v>
      </c>
      <c r="I93" s="172">
        <f>SUMIF(ОСВ!$V$19:$V$35,$F93,ОСВ!Y$19:Y$35)</f>
        <v>0</v>
      </c>
      <c r="J93" s="172">
        <f>SUMIF(ОСВ!$V$19:$V$35,$F93,ОСВ!Z$19:Z$35)</f>
        <v>0</v>
      </c>
      <c r="K93" s="172">
        <f>SUMIF(ОСВ!$V$19:$V$35,$F93,ОСВ!AA$19:AA$35)</f>
        <v>0</v>
      </c>
      <c r="L93" s="150">
        <f>SUMIF(ОСВ!$V$19:$V$35,$F93,ОСВ!AB$19:AB$35)</f>
        <v>0</v>
      </c>
      <c r="M93" s="151">
        <f>SUMIF(ОСВ!$V$19:$V$35,$F93,ОСВ!AC$19:AC$35)</f>
        <v>0</v>
      </c>
      <c r="N93" s="106"/>
    </row>
    <row r="94" spans="4:14" ht="11.25" hidden="1">
      <c r="D94" s="105"/>
      <c r="E94" s="133" t="s">
        <v>69</v>
      </c>
      <c r="F94" s="126" t="s">
        <v>115</v>
      </c>
      <c r="G94" s="172">
        <f>SUMIF(ОСВ!$V$19:$V$35,$F94,ОСВ!W$19:W$35)</f>
        <v>0</v>
      </c>
      <c r="H94" s="172">
        <f>SUMIF(ОСВ!$V$19:$V$35,$F94,ОСВ!X$19:X$35)</f>
        <v>0</v>
      </c>
      <c r="I94" s="172">
        <f>SUMIF(ОСВ!$V$19:$V$35,$F94,ОСВ!Y$19:Y$35)</f>
        <v>0</v>
      </c>
      <c r="J94" s="172">
        <f>SUMIF(ОСВ!$V$19:$V$35,$F94,ОСВ!Z$19:Z$35)</f>
        <v>0</v>
      </c>
      <c r="K94" s="172">
        <f>SUMIF(ОСВ!$V$19:$V$35,$F94,ОСВ!AA$19:AA$35)</f>
        <v>0</v>
      </c>
      <c r="L94" s="150">
        <f>SUMIF(ОСВ!$V$19:$V$35,$F94,ОСВ!AB$19:AB$35)</f>
        <v>0</v>
      </c>
      <c r="M94" s="151">
        <f>SUMIF(ОСВ!$V$19:$V$35,$F94,ОСВ!AC$19:AC$35)</f>
        <v>0</v>
      </c>
      <c r="N94" s="106"/>
    </row>
    <row r="95" spans="4:14" ht="11.25" hidden="1">
      <c r="D95" s="105"/>
      <c r="E95" s="133" t="s">
        <v>77</v>
      </c>
      <c r="F95" s="126" t="s">
        <v>116</v>
      </c>
      <c r="G95" s="172">
        <f>SUMIF(ОСВ!$V$19:$V$35,$F95,ОСВ!W$19:W$35)</f>
        <v>0</v>
      </c>
      <c r="H95" s="172">
        <f>SUMIF(ОСВ!$V$19:$V$35,$F95,ОСВ!X$19:X$35)</f>
        <v>0</v>
      </c>
      <c r="I95" s="172">
        <f>SUMIF(ОСВ!$V$19:$V$35,$F95,ОСВ!Y$19:Y$35)</f>
        <v>0</v>
      </c>
      <c r="J95" s="172">
        <f>SUMIF(ОСВ!$V$19:$V$35,$F95,ОСВ!Z$19:Z$35)</f>
        <v>0</v>
      </c>
      <c r="K95" s="172">
        <f>SUMIF(ОСВ!$V$19:$V$35,$F95,ОСВ!AA$19:AA$35)</f>
        <v>0</v>
      </c>
      <c r="L95" s="150">
        <f>SUMIF(ОСВ!$V$19:$V$35,$F95,ОСВ!AB$19:AB$35)</f>
        <v>0</v>
      </c>
      <c r="M95" s="151">
        <f>SUMIF(ОСВ!$V$19:$V$35,$F95,ОСВ!AC$19:AC$35)</f>
        <v>0</v>
      </c>
      <c r="N95" s="106"/>
    </row>
    <row r="96" spans="4:14" ht="11.25" hidden="1">
      <c r="D96" s="105"/>
      <c r="E96" s="133" t="s">
        <v>78</v>
      </c>
      <c r="F96" s="126" t="s">
        <v>117</v>
      </c>
      <c r="G96" s="172">
        <f>SUMIF(ОСВ!$V$19:$V$35,$F96,ОСВ!W$19:W$35)</f>
        <v>0</v>
      </c>
      <c r="H96" s="172">
        <f>SUMIF(ОСВ!$V$19:$V$35,$F96,ОСВ!X$19:X$35)</f>
        <v>0</v>
      </c>
      <c r="I96" s="172">
        <f>SUMIF(ОСВ!$V$19:$V$35,$F96,ОСВ!Y$19:Y$35)</f>
        <v>0</v>
      </c>
      <c r="J96" s="172">
        <f>SUMIF(ОСВ!$V$19:$V$35,$F96,ОСВ!Z$19:Z$35)</f>
        <v>0</v>
      </c>
      <c r="K96" s="172">
        <f>SUMIF(ОСВ!$V$19:$V$35,$F96,ОСВ!AA$19:AA$35)</f>
        <v>0</v>
      </c>
      <c r="L96" s="150">
        <f>SUMIF(ОСВ!$V$19:$V$35,$F96,ОСВ!AB$19:AB$35)</f>
        <v>0</v>
      </c>
      <c r="M96" s="151">
        <f>SUMIF(ОСВ!$V$19:$V$35,$F96,ОСВ!AC$19:AC$35)</f>
        <v>0</v>
      </c>
      <c r="N96" s="106"/>
    </row>
    <row r="97" spans="4:14" ht="22.5" hidden="1">
      <c r="D97" s="105"/>
      <c r="E97" s="133" t="s">
        <v>79</v>
      </c>
      <c r="F97" s="127" t="s">
        <v>119</v>
      </c>
      <c r="G97" s="172">
        <f>SUMIF(ОСВ!$V$19:$V$35,$F97,ОСВ!W$19:W$35)</f>
        <v>0</v>
      </c>
      <c r="H97" s="172">
        <f>SUMIF(ОСВ!$V$19:$V$35,$F97,ОСВ!X$19:X$35)</f>
        <v>0</v>
      </c>
      <c r="I97" s="172">
        <f>SUMIF(ОСВ!$V$19:$V$35,$F97,ОСВ!Y$19:Y$35)</f>
        <v>0</v>
      </c>
      <c r="J97" s="172">
        <f>SUMIF(ОСВ!$V$19:$V$35,$F97,ОСВ!Z$19:Z$35)</f>
        <v>0</v>
      </c>
      <c r="K97" s="172">
        <f>SUMIF(ОСВ!$V$19:$V$35,$F97,ОСВ!AA$19:AA$35)</f>
        <v>0</v>
      </c>
      <c r="L97" s="150">
        <f>SUMIF(ОСВ!$V$19:$V$35,$F97,ОСВ!AB$19:AB$35)</f>
        <v>0</v>
      </c>
      <c r="M97" s="151">
        <f>SUMIF(ОСВ!$V$19:$V$35,$F97,ОСВ!AC$19:AC$35)</f>
        <v>0</v>
      </c>
      <c r="N97" s="106"/>
    </row>
    <row r="98" spans="4:14" ht="11.25" hidden="1">
      <c r="D98" s="32"/>
      <c r="E98" s="133" t="s">
        <v>71</v>
      </c>
      <c r="F98" s="128" t="s">
        <v>133</v>
      </c>
      <c r="G98" s="150">
        <f aca="true" t="shared" si="11" ref="G98:M98">SUM(G99:G100)</f>
        <v>0</v>
      </c>
      <c r="H98" s="150">
        <f t="shared" si="11"/>
        <v>0</v>
      </c>
      <c r="I98" s="150">
        <f t="shared" si="11"/>
        <v>0</v>
      </c>
      <c r="J98" s="150">
        <f t="shared" si="11"/>
        <v>0</v>
      </c>
      <c r="K98" s="150">
        <f t="shared" si="11"/>
        <v>0</v>
      </c>
      <c r="L98" s="150">
        <f t="shared" si="11"/>
        <v>0</v>
      </c>
      <c r="M98" s="151">
        <f t="shared" si="11"/>
        <v>0</v>
      </c>
      <c r="N98" s="101"/>
    </row>
    <row r="99" spans="4:14" ht="11.25" hidden="1">
      <c r="D99" s="32"/>
      <c r="E99" s="133" t="s">
        <v>70</v>
      </c>
      <c r="F99" s="126" t="s">
        <v>120</v>
      </c>
      <c r="G99" s="172">
        <f>SUMIF(ОСВ!$V$19:$V$35,$F99,ОСВ!W$19:W$35)</f>
        <v>0</v>
      </c>
      <c r="H99" s="172">
        <f>SUMIF(ОСВ!$V$19:$V$35,$F99,ОСВ!X$19:X$35)</f>
        <v>0</v>
      </c>
      <c r="I99" s="172">
        <f>SUMIF(ОСВ!$V$19:$V$35,$F99,ОСВ!Y$19:Y$35)</f>
        <v>0</v>
      </c>
      <c r="J99" s="172">
        <f>SUMIF(ОСВ!$V$19:$V$35,$F99,ОСВ!Z$19:Z$35)</f>
        <v>0</v>
      </c>
      <c r="K99" s="172">
        <f>SUMIF(ОСВ!$V$19:$V$35,$F99,ОСВ!AA$19:AA$35)</f>
        <v>0</v>
      </c>
      <c r="L99" s="150">
        <f>SUMIF(ОСВ!$V$19:$V$35,$F99,ОСВ!AB$19:AB$35)</f>
        <v>0</v>
      </c>
      <c r="M99" s="151">
        <f>SUMIF(ОСВ!$V$19:$V$35,$F99,ОСВ!AC$19:AC$35)</f>
        <v>0</v>
      </c>
      <c r="N99" s="101"/>
    </row>
    <row r="100" spans="4:14" ht="11.25" hidden="1">
      <c r="D100" s="32"/>
      <c r="E100" s="133" t="s">
        <v>72</v>
      </c>
      <c r="F100" s="126" t="s">
        <v>121</v>
      </c>
      <c r="G100" s="172">
        <f>SUMIF(ОСВ!$V$19:$V$35,$F100,ОСВ!W$19:W$35)</f>
        <v>0</v>
      </c>
      <c r="H100" s="203">
        <f>SUMIF(ОСВ!$V$19:$V$35,$F100,ОСВ!X$19:X$35)</f>
        <v>0</v>
      </c>
      <c r="I100" s="203">
        <f>SUMIF(ОСВ!$V$19:$V$35,$F100,ОСВ!Y$19:Y$35)</f>
        <v>0</v>
      </c>
      <c r="J100" s="203">
        <f>SUMIF(ОСВ!$V$19:$V$35,$F100,ОСВ!Z$19:Z$35)</f>
        <v>0</v>
      </c>
      <c r="K100" s="203">
        <f>SUMIF(ОСВ!$V$19:$V$35,$F100,ОСВ!AA$19:AA$35)</f>
        <v>0</v>
      </c>
      <c r="L100" s="204">
        <f>SUMIF(ОСВ!$V$19:$V$35,$F100,ОСВ!AB$19:AB$35)</f>
        <v>0</v>
      </c>
      <c r="M100" s="151">
        <f>SUMIF(ОСВ!$V$19:$V$35,$F100,ОСВ!AC$19:AC$35)</f>
        <v>0</v>
      </c>
      <c r="N100" s="101"/>
    </row>
    <row r="101" spans="3:14" ht="11.25" hidden="1">
      <c r="C101" s="144" t="s">
        <v>171</v>
      </c>
      <c r="D101" s="32"/>
      <c r="E101" s="133" t="s">
        <v>73</v>
      </c>
      <c r="F101" s="128" t="s">
        <v>136</v>
      </c>
      <c r="G101" s="172">
        <f>SUMIF(ОСВ!$V$19:$V$35,"Прочие средства",ОСВ!W$19:W$35)</f>
        <v>0</v>
      </c>
      <c r="H101" s="172">
        <f>SUMIF(ОСВ!$V$19:$V$35,"Прочие средства",ОСВ!X$19:X$35)</f>
        <v>0</v>
      </c>
      <c r="I101" s="172">
        <f>SUMIF(ОСВ!$V$19:$V$35,"Прочие средства",ОСВ!Y$19:Y$35)</f>
        <v>0</v>
      </c>
      <c r="J101" s="172">
        <f>SUMIF(ОСВ!$V$19:$V$35,"Прочие средства",ОСВ!Z$19:Z$35)</f>
        <v>0</v>
      </c>
      <c r="K101" s="205">
        <f>SUMIF(ОСВ!$V$19:$V$35,"Прочие средства",ОСВ!AA$19:AA$35)</f>
        <v>0</v>
      </c>
      <c r="L101" s="205">
        <f>SUMIF(ОСВ!$V$19:$V$35,"Прочие средства",ОСВ!AB$19:AB$35)</f>
        <v>0</v>
      </c>
      <c r="M101" s="202">
        <f>SUMIF(ОСВ!$V$19:$V$35,"Прочие средства",ОСВ!AC$19:AC$35)</f>
        <v>0</v>
      </c>
      <c r="N101" s="101"/>
    </row>
    <row r="102" spans="1:14" ht="11.25" hidden="1">
      <c r="A102" s="162">
        <f>1*NOT($R$103)</f>
        <v>1</v>
      </c>
      <c r="B102" s="162">
        <v>1</v>
      </c>
      <c r="D102" s="32"/>
      <c r="E102" s="152" t="str">
        <f>"3."&amp;ROW()-ROW($E$101)&amp;"."</f>
        <v>3.1.</v>
      </c>
      <c r="F102" s="182"/>
      <c r="G102" s="211"/>
      <c r="H102" s="211"/>
      <c r="I102" s="211"/>
      <c r="J102" s="211"/>
      <c r="K102" s="211"/>
      <c r="L102" s="211"/>
      <c r="M102" s="202">
        <f>SUM(G102:L102)</f>
        <v>0</v>
      </c>
      <c r="N102" s="101"/>
    </row>
    <row r="103" spans="2:18" ht="12" hidden="1" thickBot="1">
      <c r="B103" s="162">
        <v>1</v>
      </c>
      <c r="D103" s="32"/>
      <c r="E103" s="115"/>
      <c r="F103" s="157"/>
      <c r="G103" s="174" t="s">
        <v>154</v>
      </c>
      <c r="H103" s="215"/>
      <c r="I103" s="201"/>
      <c r="J103" s="201"/>
      <c r="K103" s="201"/>
      <c r="L103" s="209"/>
      <c r="M103" s="210"/>
      <c r="N103" s="101"/>
      <c r="R103" s="46">
        <v>0</v>
      </c>
    </row>
    <row r="104" spans="4:14" ht="11.25" hidden="1">
      <c r="D104" s="105"/>
      <c r="E104" s="134" t="s">
        <v>74</v>
      </c>
      <c r="F104" s="129" t="s">
        <v>118</v>
      </c>
      <c r="G104" s="206">
        <f>SUMIF(ОСВ!$V$19:$V$35,$F104,ОСВ!W$19:W$35)</f>
        <v>0</v>
      </c>
      <c r="H104" s="206">
        <f>SUMIF(ОСВ!$V$19:$V$35,$F104,ОСВ!X$19:X$35)</f>
        <v>0</v>
      </c>
      <c r="I104" s="206">
        <f>SUMIF(ОСВ!$V$19:$V$35,$F104,ОСВ!Y$19:Y$35)</f>
        <v>0</v>
      </c>
      <c r="J104" s="206">
        <f>SUMIF(ОСВ!$V$19:$V$35,$F104,ОСВ!Z$19:Z$35)</f>
        <v>0</v>
      </c>
      <c r="K104" s="206">
        <f>SUMIF(ОСВ!$V$19:$V$35,$F104,ОСВ!AA$19:AA$35)</f>
        <v>0</v>
      </c>
      <c r="L104" s="207">
        <f>SUMIF(ОСВ!$V$19:$V$35,$F104,ОСВ!AB$19:AB$35)</f>
        <v>0</v>
      </c>
      <c r="M104" s="208">
        <f>SUMIF(ОСВ!$V$19:$V$35,$F104,ОСВ!AC$19:AC$35)</f>
        <v>0</v>
      </c>
      <c r="N104" s="106"/>
    </row>
    <row r="105" spans="4:14" ht="12" hidden="1" thickBot="1">
      <c r="D105" s="32"/>
      <c r="E105" s="135" t="s">
        <v>75</v>
      </c>
      <c r="F105" s="136" t="s">
        <v>66</v>
      </c>
      <c r="G105" s="137">
        <f aca="true" t="shared" si="12" ref="G105:M105">G92+G98+G101+G104</f>
        <v>0</v>
      </c>
      <c r="H105" s="137">
        <f t="shared" si="12"/>
        <v>0</v>
      </c>
      <c r="I105" s="137">
        <f t="shared" si="12"/>
        <v>0</v>
      </c>
      <c r="J105" s="137">
        <f t="shared" si="12"/>
        <v>0</v>
      </c>
      <c r="K105" s="137">
        <f t="shared" si="12"/>
        <v>0</v>
      </c>
      <c r="L105" s="137">
        <f t="shared" si="12"/>
        <v>0</v>
      </c>
      <c r="M105" s="138">
        <f t="shared" si="12"/>
        <v>0</v>
      </c>
      <c r="N105" s="101"/>
    </row>
    <row r="106" spans="4:14" ht="11.25" hidden="1">
      <c r="D106" s="35"/>
      <c r="E106" s="169" t="s">
        <v>137</v>
      </c>
      <c r="F106" s="36"/>
      <c r="G106" s="36"/>
      <c r="H106" s="36"/>
      <c r="I106" s="36"/>
      <c r="J106" s="36"/>
      <c r="K106" s="36"/>
      <c r="L106" s="36"/>
      <c r="M106" s="36"/>
      <c r="N106" s="170"/>
    </row>
    <row r="107" ht="11.25" hidden="1"/>
  </sheetData>
  <sheetProtection password="E4D4" sheet="1" scenarios="1" formatColumns="0" formatRows="0"/>
  <mergeCells count="52">
    <mergeCell ref="J89:J90"/>
    <mergeCell ref="K89:K90"/>
    <mergeCell ref="L89:L90"/>
    <mergeCell ref="M89:M90"/>
    <mergeCell ref="L39:L40"/>
    <mergeCell ref="M39:M40"/>
    <mergeCell ref="M64:M65"/>
    <mergeCell ref="D83:N83"/>
    <mergeCell ref="D84:N84"/>
    <mergeCell ref="D85:N85"/>
    <mergeCell ref="G64:G65"/>
    <mergeCell ref="H64:H65"/>
    <mergeCell ref="I64:I65"/>
    <mergeCell ref="J64:J65"/>
    <mergeCell ref="K64:K65"/>
    <mergeCell ref="L64:L65"/>
    <mergeCell ref="M16:M17"/>
    <mergeCell ref="G39:G40"/>
    <mergeCell ref="H39:H40"/>
    <mergeCell ref="I39:I40"/>
    <mergeCell ref="J39:J40"/>
    <mergeCell ref="K39:K40"/>
    <mergeCell ref="E89:E90"/>
    <mergeCell ref="F89:F90"/>
    <mergeCell ref="G89:G90"/>
    <mergeCell ref="H89:H90"/>
    <mergeCell ref="I89:I90"/>
    <mergeCell ref="D11:N11"/>
    <mergeCell ref="D12:N12"/>
    <mergeCell ref="D58:N58"/>
    <mergeCell ref="D59:N59"/>
    <mergeCell ref="D60:N60"/>
    <mergeCell ref="L4:N4"/>
    <mergeCell ref="L5:N5"/>
    <mergeCell ref="L6:N6"/>
    <mergeCell ref="M7:N7"/>
    <mergeCell ref="D10:N10"/>
    <mergeCell ref="E16:E17"/>
    <mergeCell ref="I16:I17"/>
    <mergeCell ref="J16:J17"/>
    <mergeCell ref="K16:K17"/>
    <mergeCell ref="L16:L17"/>
    <mergeCell ref="E64:E65"/>
    <mergeCell ref="F64:F65"/>
    <mergeCell ref="F16:F17"/>
    <mergeCell ref="E39:E40"/>
    <mergeCell ref="F39:F40"/>
    <mergeCell ref="D33:N33"/>
    <mergeCell ref="D34:N34"/>
    <mergeCell ref="D35:N35"/>
    <mergeCell ref="G16:G17"/>
    <mergeCell ref="H16:H17"/>
  </mergeCells>
  <dataValidations count="3">
    <dataValidation type="decimal" allowBlank="1" showErrorMessage="1" errorTitle="Ошибка" error="Допускается ввод только неотрицательных чисел!" sqref="G104:K104 G54:K54 G74:K75 G76:J76 G68:K72 G43:K47 G51:J51 G49:K50 G99:K100 G101:J101 G93:K97 G79:K79">
      <formula1>0</formula1>
      <formula2>9.99999999999999E+23</formula2>
    </dataValidation>
    <dataValidation type="whole" allowBlank="1" showInputMessage="1" showErrorMessage="1" sqref="H103 H53 H78">
      <formula1>0</formula1>
      <formula2>200</formula2>
    </dataValidation>
    <dataValidation type="decimal" operator="greaterThanOrEqual" allowBlank="1" showInputMessage="1" showErrorMessage="1" errorTitle="Ошибка" error="Введите неотрицательное действительное число." sqref="G52:M52 G102:M102 G77:M77">
      <formula1>0</formula1>
    </dataValidation>
  </dataValidations>
  <hyperlinks>
    <hyperlink ref="C51" location="'Источники финансирования'!C1" display="+"/>
    <hyperlink ref="C76" location="'Источники финансирования'!C57" display="+"/>
    <hyperlink ref="C101" location="'Источники финансирования'!C57" display="+"/>
  </hyperlinks>
  <printOptions horizontalCentered="1"/>
  <pageMargins left="0.7086614173228347" right="0.7086614173228347" top="0.7480314960629921" bottom="0.7480314960629921" header="0.31496062992125984" footer="0.31496062992125984"/>
  <pageSetup fitToHeight="100" fitToWidth="1"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sheetPr codeName="Sheet_16">
    <pageSetUpPr fitToPage="1"/>
  </sheetPr>
  <dimension ref="A4:H22"/>
  <sheetViews>
    <sheetView showGridLines="0" zoomScalePageLayoutView="0" workbookViewId="0" topLeftCell="C4">
      <selection activeCell="C4" sqref="C4"/>
    </sheetView>
  </sheetViews>
  <sheetFormatPr defaultColWidth="9.140625" defaultRowHeight="11.25"/>
  <cols>
    <col min="1" max="2" width="0" style="46" hidden="1" customWidth="1"/>
    <col min="3" max="3" width="15.7109375" style="0" customWidth="1"/>
    <col min="5" max="5" width="22.140625" style="0" customWidth="1"/>
    <col min="6" max="6" width="59.28125" style="0" customWidth="1"/>
    <col min="7" max="7" width="16.28125" style="0" customWidth="1"/>
    <col min="8" max="8" width="9.140625" style="0" customWidth="1"/>
  </cols>
  <sheetData>
    <row r="1" s="46" customFormat="1" ht="11.25" hidden="1"/>
    <row r="2" s="46" customFormat="1" ht="11.25" hidden="1"/>
    <row r="3" s="46" customFormat="1" ht="11.25" hidden="1"/>
    <row r="4" spans="7:8" ht="11.25">
      <c r="G4" s="248" t="str">
        <f>FORMCODE</f>
        <v>WATER.INVEST.PLAN.4.178</v>
      </c>
      <c r="H4" s="248"/>
    </row>
    <row r="5" spans="7:8" ht="11.25">
      <c r="G5" s="248" t="str">
        <f>VERSION</f>
        <v>Версия 1.0</v>
      </c>
      <c r="H5" s="248"/>
    </row>
    <row r="6" spans="7:8" ht="11.25">
      <c r="G6" s="76"/>
      <c r="H6" s="76"/>
    </row>
    <row r="7" spans="7:8" ht="12" thickBot="1">
      <c r="G7" s="325"/>
      <c r="H7" s="325"/>
    </row>
    <row r="8" spans="1:8" s="94" customFormat="1" ht="15" customHeight="1">
      <c r="A8" s="93"/>
      <c r="B8" s="93"/>
      <c r="D8" s="289" t="s">
        <v>49</v>
      </c>
      <c r="E8" s="290"/>
      <c r="F8" s="290"/>
      <c r="G8" s="290"/>
      <c r="H8" s="291"/>
    </row>
    <row r="9" spans="1:8" s="94" customFormat="1" ht="15" customHeight="1" thickBot="1">
      <c r="A9" s="93"/>
      <c r="B9" s="93"/>
      <c r="D9" s="326">
        <f>COMPANY</f>
        <v>0</v>
      </c>
      <c r="E9" s="327"/>
      <c r="F9" s="327"/>
      <c r="G9" s="327"/>
      <c r="H9" s="328"/>
    </row>
    <row r="10" spans="4:8" ht="11.25">
      <c r="D10" s="256"/>
      <c r="E10" s="256"/>
      <c r="F10" s="256"/>
      <c r="G10" s="256"/>
      <c r="H10" s="256"/>
    </row>
    <row r="11" spans="4:8" ht="15" customHeight="1" thickBot="1">
      <c r="D11" s="33"/>
      <c r="E11" s="34"/>
      <c r="F11" s="34"/>
      <c r="G11" s="34"/>
      <c r="H11" s="37"/>
    </row>
    <row r="12" spans="4:8" ht="29.25" customHeight="1">
      <c r="D12" s="32"/>
      <c r="E12" s="335"/>
      <c r="F12" s="336"/>
      <c r="G12" s="337"/>
      <c r="H12" s="38"/>
    </row>
    <row r="13" spans="4:8" ht="29.25" customHeight="1">
      <c r="D13" s="32"/>
      <c r="E13" s="338"/>
      <c r="F13" s="339"/>
      <c r="G13" s="340"/>
      <c r="H13" s="38"/>
    </row>
    <row r="14" spans="4:8" ht="29.25" customHeight="1">
      <c r="D14" s="32"/>
      <c r="E14" s="329"/>
      <c r="F14" s="330"/>
      <c r="G14" s="331"/>
      <c r="H14" s="38"/>
    </row>
    <row r="15" spans="4:8" ht="29.25" customHeight="1">
      <c r="D15" s="32"/>
      <c r="E15" s="329"/>
      <c r="F15" s="330"/>
      <c r="G15" s="331"/>
      <c r="H15" s="38"/>
    </row>
    <row r="16" spans="4:8" ht="29.25" customHeight="1">
      <c r="D16" s="32"/>
      <c r="E16" s="329"/>
      <c r="F16" s="330"/>
      <c r="G16" s="331"/>
      <c r="H16" s="38"/>
    </row>
    <row r="17" spans="4:8" ht="29.25" customHeight="1">
      <c r="D17" s="32"/>
      <c r="E17" s="329"/>
      <c r="F17" s="330"/>
      <c r="G17" s="331"/>
      <c r="H17" s="38"/>
    </row>
    <row r="18" spans="4:8" ht="29.25" customHeight="1">
      <c r="D18" s="32"/>
      <c r="E18" s="329"/>
      <c r="F18" s="330"/>
      <c r="G18" s="331"/>
      <c r="H18" s="38"/>
    </row>
    <row r="19" spans="1:8" s="59" customFormat="1" ht="29.25" customHeight="1">
      <c r="A19" s="60"/>
      <c r="B19" s="60"/>
      <c r="D19" s="32"/>
      <c r="E19" s="329"/>
      <c r="F19" s="330"/>
      <c r="G19" s="331"/>
      <c r="H19" s="38"/>
    </row>
    <row r="20" spans="1:8" s="59" customFormat="1" ht="29.25" customHeight="1">
      <c r="A20" s="60"/>
      <c r="B20" s="60"/>
      <c r="D20" s="32"/>
      <c r="E20" s="329"/>
      <c r="F20" s="330"/>
      <c r="G20" s="331"/>
      <c r="H20" s="38"/>
    </row>
    <row r="21" spans="1:8" s="59" customFormat="1" ht="29.25" customHeight="1" thickBot="1">
      <c r="A21" s="60"/>
      <c r="B21" s="60"/>
      <c r="D21" s="32"/>
      <c r="E21" s="332"/>
      <c r="F21" s="333"/>
      <c r="G21" s="334"/>
      <c r="H21" s="38"/>
    </row>
    <row r="22" spans="4:8" ht="15" customHeight="1">
      <c r="D22" s="35"/>
      <c r="E22" s="36"/>
      <c r="F22" s="36"/>
      <c r="G22" s="36"/>
      <c r="H22" s="39"/>
    </row>
  </sheetData>
  <sheetProtection password="E4D4" sheet="1" formatColumns="0" formatRows="0"/>
  <mergeCells count="16">
    <mergeCell ref="E18:G18"/>
    <mergeCell ref="E19:G19"/>
    <mergeCell ref="E20:G20"/>
    <mergeCell ref="E21:G21"/>
    <mergeCell ref="E12:G12"/>
    <mergeCell ref="E13:G13"/>
    <mergeCell ref="E14:G14"/>
    <mergeCell ref="E15:G15"/>
    <mergeCell ref="E16:G16"/>
    <mergeCell ref="E17:G17"/>
    <mergeCell ref="G4:H4"/>
    <mergeCell ref="G5:H5"/>
    <mergeCell ref="G7:H7"/>
    <mergeCell ref="D8:H8"/>
    <mergeCell ref="D9:H9"/>
    <mergeCell ref="D10:H10"/>
  </mergeCells>
  <dataValidations count="1">
    <dataValidation type="textLength" allowBlank="1" showInputMessage="1" showErrorMessage="1" sqref="E12:G21">
      <formula1>0</formula1>
      <formula2>900</formula2>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xl/worksheets/sheet12.xml><?xml version="1.0" encoding="utf-8"?>
<worksheet xmlns="http://schemas.openxmlformats.org/spreadsheetml/2006/main" xmlns:r="http://schemas.openxmlformats.org/officeDocument/2006/relationships">
  <sheetPr codeName="Sheet_06">
    <pageSetUpPr fitToPage="1"/>
  </sheetPr>
  <dimension ref="A4:H21"/>
  <sheetViews>
    <sheetView showGridLines="0" zoomScale="85" zoomScaleNormal="85" zoomScalePageLayoutView="0" workbookViewId="0" topLeftCell="C4">
      <selection activeCell="C4" sqref="C4"/>
    </sheetView>
  </sheetViews>
  <sheetFormatPr defaultColWidth="9.140625" defaultRowHeight="11.25"/>
  <cols>
    <col min="1" max="2" width="0" style="46" hidden="1" customWidth="1"/>
    <col min="5" max="5" width="26.57421875" style="0" customWidth="1"/>
    <col min="6" max="6" width="63.140625" style="0" customWidth="1"/>
    <col min="7" max="7" width="16.28125" style="0" customWidth="1"/>
    <col min="8" max="8" width="9.140625" style="0" customWidth="1"/>
  </cols>
  <sheetData>
    <row r="1" s="46" customFormat="1" ht="11.25" hidden="1"/>
    <row r="2" s="46" customFormat="1" ht="11.25" hidden="1"/>
    <row r="3" s="46" customFormat="1" ht="11.25" hidden="1"/>
    <row r="4" ht="11.25">
      <c r="H4" s="45"/>
    </row>
    <row r="5" ht="12" thickBot="1">
      <c r="H5" s="45"/>
    </row>
    <row r="6" spans="1:8" s="94" customFormat="1" ht="15" customHeight="1">
      <c r="A6" s="93"/>
      <c r="B6" s="93"/>
      <c r="D6" s="289" t="s">
        <v>23</v>
      </c>
      <c r="E6" s="290"/>
      <c r="F6" s="290"/>
      <c r="G6" s="290"/>
      <c r="H6" s="291"/>
    </row>
    <row r="7" spans="1:8" s="94" customFormat="1" ht="15" customHeight="1" thickBot="1">
      <c r="A7" s="93"/>
      <c r="B7" s="93"/>
      <c r="D7" s="326">
        <f>Титульный!F14</f>
        <v>0</v>
      </c>
      <c r="E7" s="327"/>
      <c r="F7" s="327"/>
      <c r="G7" s="327"/>
      <c r="H7" s="328"/>
    </row>
    <row r="8" spans="4:8" ht="11.25">
      <c r="D8" s="341"/>
      <c r="E8" s="341"/>
      <c r="F8" s="341"/>
      <c r="G8" s="341"/>
      <c r="H8" s="341"/>
    </row>
    <row r="9" spans="4:8" ht="15" customHeight="1" thickBot="1">
      <c r="D9" s="33"/>
      <c r="E9" s="34"/>
      <c r="F9" s="34"/>
      <c r="G9" s="34"/>
      <c r="H9" s="37"/>
    </row>
    <row r="10" spans="4:8" ht="18" customHeight="1" thickBot="1">
      <c r="D10" s="32"/>
      <c r="E10" s="62" t="s">
        <v>24</v>
      </c>
      <c r="F10" s="63" t="s">
        <v>25</v>
      </c>
      <c r="G10" s="64" t="s">
        <v>26</v>
      </c>
      <c r="H10" s="38"/>
    </row>
    <row r="11" spans="1:8" s="59" customFormat="1" ht="15" customHeight="1">
      <c r="A11" s="60"/>
      <c r="B11" s="60"/>
      <c r="D11" s="32"/>
      <c r="E11" s="61">
        <v>1</v>
      </c>
      <c r="F11" s="41">
        <v>2</v>
      </c>
      <c r="G11" s="41">
        <v>3</v>
      </c>
      <c r="H11" s="38"/>
    </row>
    <row r="12" spans="1:8" s="59" customFormat="1" ht="11.25">
      <c r="A12" s="60"/>
      <c r="B12" s="60"/>
      <c r="D12" s="32"/>
      <c r="E12" s="173"/>
      <c r="F12" s="66"/>
      <c r="G12" s="65"/>
      <c r="H12" s="38"/>
    </row>
    <row r="13" spans="1:8" s="59" customFormat="1" ht="11.25" hidden="1">
      <c r="A13" s="60"/>
      <c r="B13" s="60"/>
      <c r="D13" s="32"/>
      <c r="E13" s="67"/>
      <c r="F13" s="66"/>
      <c r="G13" s="65"/>
      <c r="H13" s="38"/>
    </row>
    <row r="14" spans="4:8" ht="15" customHeight="1">
      <c r="D14" s="35"/>
      <c r="E14" s="36"/>
      <c r="F14" s="36"/>
      <c r="G14" s="36"/>
      <c r="H14" s="39"/>
    </row>
    <row r="16" ht="11.25">
      <c r="E16" s="75"/>
    </row>
    <row r="17" ht="11.25">
      <c r="E17" s="75"/>
    </row>
    <row r="18" ht="11.25">
      <c r="E18" s="75"/>
    </row>
    <row r="19" ht="11.25">
      <c r="E19" s="75"/>
    </row>
    <row r="20" ht="11.25">
      <c r="E20" s="75"/>
    </row>
    <row r="21" ht="11.25">
      <c r="E21" s="75"/>
    </row>
  </sheetData>
  <sheetProtection password="E4D4" sheet="1" scenarios="1" formatColumns="0" formatRows="0"/>
  <mergeCells count="3">
    <mergeCell ref="D6:H6"/>
    <mergeCell ref="D7:H7"/>
    <mergeCell ref="D8:H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codeName="Sheet_04">
    <tabColor rgb="FFFF0000"/>
  </sheetPr>
  <dimension ref="A9:AI15"/>
  <sheetViews>
    <sheetView showGridLines="0" zoomScale="70" zoomScaleNormal="70" zoomScalePageLayoutView="0" workbookViewId="0" topLeftCell="A1">
      <selection activeCell="C1" sqref="C1"/>
    </sheetView>
  </sheetViews>
  <sheetFormatPr defaultColWidth="9.140625" defaultRowHeight="11.25"/>
  <cols>
    <col min="1" max="2" width="9.140625" style="1" customWidth="1"/>
    <col min="3" max="3" width="12.7109375" style="1" customWidth="1"/>
    <col min="4" max="4" width="9.140625" style="1" customWidth="1"/>
    <col min="5" max="5" width="16.28125" style="1" customWidth="1"/>
    <col min="6" max="6" width="20.421875" style="1" customWidth="1"/>
    <col min="7" max="14" width="9.140625" style="1" customWidth="1"/>
    <col min="15" max="15" width="11.28125" style="1" customWidth="1"/>
    <col min="16" max="17" width="9.140625" style="1" customWidth="1"/>
    <col min="18" max="19" width="9.140625" style="109" customWidth="1"/>
    <col min="20" max="28" width="9.140625" style="1" customWidth="1"/>
    <col min="29" max="29" width="10.7109375" style="1" customWidth="1"/>
    <col min="30" max="16384" width="9.140625" style="1" customWidth="1"/>
  </cols>
  <sheetData>
    <row r="9" spans="18:19" ht="11.25">
      <c r="R9" s="46"/>
      <c r="S9" s="46"/>
    </row>
    <row r="13" spans="1:35" ht="22.5">
      <c r="A13" s="46"/>
      <c r="B13" s="46">
        <f>ROW(B15)-ROW()+1</f>
        <v>3</v>
      </c>
      <c r="C13" s="102" t="s">
        <v>138</v>
      </c>
      <c r="D13" s="32"/>
      <c r="E13" s="223"/>
      <c r="F13" s="226"/>
      <c r="G13" s="229"/>
      <c r="H13" s="218"/>
      <c r="I13" s="230" t="s">
        <v>140</v>
      </c>
      <c r="J13" s="236"/>
      <c r="K13" s="236"/>
      <c r="L13" s="219"/>
      <c r="M13" s="219"/>
      <c r="N13" s="219"/>
      <c r="O13" s="219"/>
      <c r="P13" s="217"/>
      <c r="Q13" s="217"/>
      <c r="R13" s="222"/>
      <c r="S13" s="222"/>
      <c r="T13" s="217"/>
      <c r="U13" s="233"/>
      <c r="V13" s="116" t="s">
        <v>101</v>
      </c>
      <c r="W13" s="118">
        <f>SUM(W14:W15)</f>
        <v>0</v>
      </c>
      <c r="X13" s="118">
        <f>SUM(X14:X15)-X15</f>
        <v>0</v>
      </c>
      <c r="Y13" s="118">
        <f>SUM(Y14:Y15)</f>
        <v>0</v>
      </c>
      <c r="Z13" s="118">
        <f>SUM(Z14:Z15)</f>
        <v>0</v>
      </c>
      <c r="AA13" s="118">
        <f>SUM(AA14:AA15)</f>
        <v>0</v>
      </c>
      <c r="AB13" s="118">
        <f>SUM(AB14:AB15)</f>
        <v>0</v>
      </c>
      <c r="AC13" s="191">
        <f>SUM(AC14:AC15)</f>
        <v>0</v>
      </c>
      <c r="AD13" s="101"/>
      <c r="AH13" s="46"/>
      <c r="AI13" s="46"/>
    </row>
    <row r="14" spans="1:35" ht="12" thickBot="1">
      <c r="A14" s="46"/>
      <c r="B14" s="46">
        <v>1</v>
      </c>
      <c r="D14" s="32"/>
      <c r="E14" s="224"/>
      <c r="F14" s="227"/>
      <c r="G14" s="229"/>
      <c r="H14" s="218"/>
      <c r="I14" s="231"/>
      <c r="J14" s="237"/>
      <c r="K14" s="237"/>
      <c r="L14" s="220"/>
      <c r="M14" s="220"/>
      <c r="N14" s="220"/>
      <c r="O14" s="220"/>
      <c r="P14" s="217"/>
      <c r="Q14" s="217"/>
      <c r="R14" s="222"/>
      <c r="S14" s="222"/>
      <c r="T14" s="217"/>
      <c r="U14" s="234"/>
      <c r="V14" s="117"/>
      <c r="W14" s="214"/>
      <c r="X14" s="214"/>
      <c r="Y14" s="214"/>
      <c r="Z14" s="214"/>
      <c r="AA14" s="214"/>
      <c r="AB14" s="214"/>
      <c r="AC14" s="191">
        <f>SUM(W14:AB14)</f>
        <v>0</v>
      </c>
      <c r="AD14" s="101"/>
      <c r="AH14" s="46"/>
      <c r="AI14" s="46"/>
    </row>
    <row r="15" spans="1:35" ht="12" thickBot="1">
      <c r="A15" s="46"/>
      <c r="B15" s="46">
        <v>1</v>
      </c>
      <c r="D15" s="32"/>
      <c r="E15" s="225"/>
      <c r="F15" s="228"/>
      <c r="G15" s="229"/>
      <c r="H15" s="218"/>
      <c r="I15" s="232"/>
      <c r="J15" s="238"/>
      <c r="K15" s="238"/>
      <c r="L15" s="221"/>
      <c r="M15" s="221"/>
      <c r="N15" s="221"/>
      <c r="O15" s="221"/>
      <c r="P15" s="217"/>
      <c r="Q15" s="217"/>
      <c r="R15" s="222"/>
      <c r="S15" s="222"/>
      <c r="T15" s="217"/>
      <c r="U15" s="235"/>
      <c r="V15" s="125" t="s">
        <v>102</v>
      </c>
      <c r="W15" s="174" t="s">
        <v>154</v>
      </c>
      <c r="X15" s="215"/>
      <c r="Y15" s="99"/>
      <c r="Z15" s="99"/>
      <c r="AA15" s="99"/>
      <c r="AB15" s="99"/>
      <c r="AC15" s="100"/>
      <c r="AD15" s="101"/>
      <c r="AH15" s="46"/>
      <c r="AI15" s="46"/>
    </row>
  </sheetData>
  <sheetProtection formatColumns="0" formatRows="0"/>
  <mergeCells count="17">
    <mergeCell ref="E13:E15"/>
    <mergeCell ref="F13:F15"/>
    <mergeCell ref="G13:G15"/>
    <mergeCell ref="I13:I15"/>
    <mergeCell ref="U13:U15"/>
    <mergeCell ref="J13:J15"/>
    <mergeCell ref="K13:K15"/>
    <mergeCell ref="L13:L15"/>
    <mergeCell ref="M13:M15"/>
    <mergeCell ref="S13:S15"/>
    <mergeCell ref="T13:T15"/>
    <mergeCell ref="H13:H15"/>
    <mergeCell ref="N13:N15"/>
    <mergeCell ref="O13:O15"/>
    <mergeCell ref="P13:P15"/>
    <mergeCell ref="Q13:Q15"/>
    <mergeCell ref="R13:R15"/>
  </mergeCells>
  <dataValidations count="9">
    <dataValidation type="textLength" operator="lessThanOrEqual" allowBlank="1" showInputMessage="1" showErrorMessage="1" errorTitle="Недопустимое значение." error="Максимальная длина текста составляет 990 символов." sqref="F13:F15">
      <formula1>990</formula1>
    </dataValidation>
    <dataValidation type="decimal" allowBlank="1" showErrorMessage="1" errorTitle="Ошибка" error="Допускается ввод только неотрицательных чисел!" sqref="T13:U13 P13:Q13">
      <formula1>0</formula1>
      <formula2>9.99999999999999E+23</formula2>
    </dataValidation>
    <dataValidation type="decimal" operator="greaterThanOrEqual" allowBlank="1" showInputMessage="1" showErrorMessage="1" errorTitle="Ошибка" error="Введите неотрицательное действительное число." sqref="W13:AC14">
      <formula1>0</formula1>
    </dataValidation>
    <dataValidation type="list" allowBlank="1" showInputMessage="1" showErrorMessage="1" errorTitle="Недопустимое значение." error="Выберите значение из списка." sqref="V14">
      <formula1>ISTFIN_LIST</formula1>
    </dataValidation>
    <dataValidation type="list" allowBlank="1" showInputMessage="1" showErrorMessage="1" errorTitle="Недопустимое значение." error="Выберите значение из списка." sqref="S13">
      <formula1>DIMENSION_TYPE</formula1>
    </dataValidation>
    <dataValidation type="list" allowBlank="1" showInputMessage="1" showErrorMessage="1" sqref="G13:G15">
      <formula1>CAPINV_LIST</formula1>
    </dataValidation>
    <dataValidation type="whole" allowBlank="1" showInputMessage="1" showErrorMessage="1" sqref="X15">
      <formula1>0</formula1>
      <formula2>200</formula2>
    </dataValidation>
    <dataValidation type="list" allowBlank="1" showInputMessage="1" showErrorMessage="1" sqref="L13:L15 N13:N15">
      <formula1>Месяц</formula1>
    </dataValidation>
    <dataValidation type="list" allowBlank="1" showInputMessage="1" showErrorMessage="1" sqref="M13:M15 O13:O15">
      <formula1>Год</formula1>
    </dataValidation>
  </dataValidations>
  <hyperlinks>
    <hyperlink ref="V15" location="RSheet!M1" display="Добавить источник финансирования"/>
    <hyperlink ref="I14:I15" location="RSheet!I1" display="Выбрать"/>
    <hyperlink ref="C13" location="RSheet!C1" display="Удалить"/>
    <hyperlink ref="I13:I15" location="RSheet!H1" display="Выбрать"/>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_03">
    <tabColor rgb="FFFF0000"/>
  </sheetPr>
  <dimension ref="A1:E47"/>
  <sheetViews>
    <sheetView showGridLines="0" zoomScale="85" zoomScaleNormal="85" zoomScalePageLayoutView="0" workbookViewId="0" topLeftCell="A1">
      <selection activeCell="D34" sqref="D34"/>
    </sheetView>
  </sheetViews>
  <sheetFormatPr defaultColWidth="21.57421875" defaultRowHeight="11.25"/>
  <cols>
    <col min="1" max="1" width="43.421875" style="44" customWidth="1"/>
    <col min="2" max="2" width="11.140625" style="154" bestFit="1" customWidth="1"/>
    <col min="3" max="3" width="10.140625" style="155" bestFit="1" customWidth="1"/>
    <col min="4" max="4" width="188.8515625" style="12" bestFit="1"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40" t="s">
        <v>18</v>
      </c>
      <c r="B1" s="153" t="s">
        <v>6</v>
      </c>
      <c r="C1" s="153" t="s">
        <v>7</v>
      </c>
      <c r="D1" s="40" t="s">
        <v>19</v>
      </c>
      <c r="E1" s="12" t="s">
        <v>20</v>
      </c>
    </row>
    <row r="2" spans="1:4" ht="11.25">
      <c r="A2" s="40" t="s">
        <v>231</v>
      </c>
      <c r="B2" s="154">
        <v>7839018298</v>
      </c>
      <c r="C2" s="155">
        <v>783901001</v>
      </c>
      <c r="D2" s="40" t="s">
        <v>232</v>
      </c>
    </row>
    <row r="3" spans="1:5" ht="11.25">
      <c r="A3" s="40" t="s">
        <v>233</v>
      </c>
      <c r="B3" s="154">
        <v>7825465497</v>
      </c>
      <c r="C3" s="155">
        <v>784201001</v>
      </c>
      <c r="D3" s="40" t="s">
        <v>229</v>
      </c>
      <c r="E3" s="12">
        <v>28492986</v>
      </c>
    </row>
    <row r="4" spans="1:5" ht="11.25">
      <c r="A4" s="40" t="s">
        <v>51</v>
      </c>
      <c r="B4" s="154">
        <v>7830000426</v>
      </c>
      <c r="C4" s="155">
        <v>783450001</v>
      </c>
      <c r="D4" s="40" t="s">
        <v>234</v>
      </c>
      <c r="E4" s="12">
        <v>26422494</v>
      </c>
    </row>
    <row r="5" spans="1:5" ht="11.25">
      <c r="A5" s="40" t="s">
        <v>44</v>
      </c>
      <c r="B5" s="154">
        <v>7826135558</v>
      </c>
      <c r="C5" s="155">
        <v>780501001</v>
      </c>
      <c r="D5" s="40" t="s">
        <v>235</v>
      </c>
      <c r="E5" s="12">
        <v>26641633</v>
      </c>
    </row>
    <row r="6" spans="1:5" ht="11.25">
      <c r="A6" s="40" t="s">
        <v>156</v>
      </c>
      <c r="B6" s="154">
        <v>7820016970</v>
      </c>
      <c r="C6" s="155">
        <v>780501001</v>
      </c>
      <c r="D6" s="40" t="s">
        <v>236</v>
      </c>
      <c r="E6" s="12">
        <v>26614854</v>
      </c>
    </row>
    <row r="7" spans="1:5" ht="11.25">
      <c r="A7" s="40" t="s">
        <v>157</v>
      </c>
      <c r="B7" s="154">
        <v>7817319693</v>
      </c>
      <c r="C7" s="155">
        <v>781701001</v>
      </c>
      <c r="D7" s="40" t="s">
        <v>158</v>
      </c>
      <c r="E7" s="12">
        <v>26868131</v>
      </c>
    </row>
    <row r="8" spans="1:5" ht="11.25">
      <c r="A8" s="40" t="s">
        <v>159</v>
      </c>
      <c r="B8" s="154">
        <v>7817309159</v>
      </c>
      <c r="C8" s="155">
        <v>781701001</v>
      </c>
      <c r="D8" s="40" t="s">
        <v>158</v>
      </c>
      <c r="E8" s="12">
        <v>26422522</v>
      </c>
    </row>
    <row r="9" spans="1:5" ht="11.25">
      <c r="A9" s="40" t="s">
        <v>237</v>
      </c>
      <c r="B9" s="154">
        <v>7830002575</v>
      </c>
      <c r="C9" s="155">
        <v>781001001</v>
      </c>
      <c r="D9" s="40" t="s">
        <v>238</v>
      </c>
      <c r="E9" s="12">
        <v>28491236</v>
      </c>
    </row>
    <row r="10" spans="1:5" ht="11.25">
      <c r="A10" s="40" t="s">
        <v>239</v>
      </c>
      <c r="B10" s="154">
        <v>7816061829</v>
      </c>
      <c r="C10" s="155">
        <v>781601001</v>
      </c>
      <c r="D10" s="40" t="s">
        <v>240</v>
      </c>
      <c r="E10" s="12">
        <v>28486366</v>
      </c>
    </row>
    <row r="11" spans="1:5" ht="11.25">
      <c r="A11" s="40" t="s">
        <v>241</v>
      </c>
      <c r="B11" s="154">
        <v>7805060502</v>
      </c>
      <c r="C11" s="155">
        <v>780501001</v>
      </c>
      <c r="D11" s="40" t="s">
        <v>242</v>
      </c>
      <c r="E11" s="12">
        <v>26361104</v>
      </c>
    </row>
    <row r="12" spans="1:5" ht="11.25">
      <c r="A12" s="40" t="s">
        <v>201</v>
      </c>
      <c r="B12" s="154">
        <v>7816035716</v>
      </c>
      <c r="C12" s="155">
        <v>781601001</v>
      </c>
      <c r="D12" s="40" t="s">
        <v>229</v>
      </c>
      <c r="E12" s="12">
        <v>27976424</v>
      </c>
    </row>
    <row r="13" spans="1:5" ht="11.25">
      <c r="A13" s="40" t="s">
        <v>199</v>
      </c>
      <c r="B13" s="154">
        <v>7843300280</v>
      </c>
      <c r="C13" s="155">
        <v>784301001</v>
      </c>
      <c r="D13" s="40" t="s">
        <v>243</v>
      </c>
      <c r="E13" s="12">
        <v>27114822</v>
      </c>
    </row>
    <row r="14" spans="1:5" ht="11.25">
      <c r="A14" s="40" t="s">
        <v>45</v>
      </c>
      <c r="B14" s="154">
        <v>7810091320</v>
      </c>
      <c r="C14" s="155">
        <v>783450001</v>
      </c>
      <c r="D14" s="40" t="s">
        <v>244</v>
      </c>
      <c r="E14" s="12">
        <v>26420583</v>
      </c>
    </row>
    <row r="15" spans="1:5" ht="11.25">
      <c r="A15" s="40" t="s">
        <v>245</v>
      </c>
      <c r="B15" s="154">
        <v>4703083505</v>
      </c>
      <c r="C15" s="155">
        <v>470301001</v>
      </c>
      <c r="D15" s="40" t="s">
        <v>240</v>
      </c>
      <c r="E15" s="12">
        <v>26380405</v>
      </c>
    </row>
    <row r="16" spans="1:5" ht="11.25">
      <c r="A16" s="40" t="s">
        <v>46</v>
      </c>
      <c r="B16" s="154">
        <v>7814010307</v>
      </c>
      <c r="C16" s="155">
        <v>783450001</v>
      </c>
      <c r="D16" s="40" t="s">
        <v>246</v>
      </c>
      <c r="E16" s="12">
        <v>26847594</v>
      </c>
    </row>
    <row r="17" spans="1:5" ht="11.25">
      <c r="A17" s="40" t="s">
        <v>200</v>
      </c>
      <c r="B17" s="154">
        <v>7804002321</v>
      </c>
      <c r="C17" s="155">
        <v>783450001</v>
      </c>
      <c r="D17" s="40" t="s">
        <v>247</v>
      </c>
      <c r="E17" s="12">
        <v>26361094</v>
      </c>
    </row>
    <row r="18" spans="1:5" ht="11.25">
      <c r="A18" s="40" t="s">
        <v>248</v>
      </c>
      <c r="B18" s="154">
        <v>7805025346</v>
      </c>
      <c r="C18" s="155">
        <v>785050001</v>
      </c>
      <c r="D18" s="40" t="s">
        <v>249</v>
      </c>
      <c r="E18" s="12">
        <v>26361102</v>
      </c>
    </row>
    <row r="19" spans="1:5" ht="11.25">
      <c r="A19" s="40" t="s">
        <v>41</v>
      </c>
      <c r="B19" s="154">
        <v>7703591134</v>
      </c>
      <c r="C19" s="155">
        <v>781943001</v>
      </c>
      <c r="D19" s="40" t="s">
        <v>250</v>
      </c>
      <c r="E19" s="12">
        <v>27307314</v>
      </c>
    </row>
    <row r="20" spans="1:5" ht="11.25">
      <c r="A20" s="40" t="s">
        <v>251</v>
      </c>
      <c r="B20" s="154">
        <v>7811039386</v>
      </c>
      <c r="C20" s="155">
        <v>997850001</v>
      </c>
      <c r="D20" s="40" t="s">
        <v>252</v>
      </c>
      <c r="E20" s="12">
        <v>26647708</v>
      </c>
    </row>
    <row r="21" spans="1:5" ht="11.25">
      <c r="A21" s="40" t="s">
        <v>76</v>
      </c>
      <c r="B21" s="154">
        <v>7708503727</v>
      </c>
      <c r="C21" s="155">
        <v>780445015</v>
      </c>
      <c r="D21" s="40" t="s">
        <v>253</v>
      </c>
      <c r="E21" s="12">
        <v>26814895</v>
      </c>
    </row>
    <row r="22" spans="1:5" ht="11.25">
      <c r="A22" s="40" t="s">
        <v>254</v>
      </c>
      <c r="B22" s="154">
        <v>7714783092</v>
      </c>
      <c r="C22" s="155">
        <v>783943001</v>
      </c>
      <c r="D22" s="40" t="s">
        <v>255</v>
      </c>
      <c r="E22" s="12">
        <v>26828034</v>
      </c>
    </row>
    <row r="23" spans="1:5" ht="11.25">
      <c r="A23" s="40" t="s">
        <v>160</v>
      </c>
      <c r="B23" s="154">
        <v>7702707386</v>
      </c>
      <c r="C23" s="155">
        <v>781343001</v>
      </c>
      <c r="D23" s="40" t="s">
        <v>256</v>
      </c>
      <c r="E23" s="12">
        <v>27323158</v>
      </c>
    </row>
    <row r="24" spans="1:5" ht="11.25">
      <c r="A24" s="40" t="s">
        <v>42</v>
      </c>
      <c r="B24" s="154">
        <v>7703590927</v>
      </c>
      <c r="C24" s="155">
        <v>785050001</v>
      </c>
      <c r="D24" s="40" t="s">
        <v>257</v>
      </c>
      <c r="E24" s="12">
        <v>26555079</v>
      </c>
    </row>
    <row r="25" spans="1:5" ht="11.25">
      <c r="A25" s="40" t="s">
        <v>258</v>
      </c>
      <c r="B25" s="154">
        <v>7804099257</v>
      </c>
      <c r="C25" s="155">
        <v>784301001</v>
      </c>
      <c r="D25" s="40" t="s">
        <v>259</v>
      </c>
      <c r="E25" s="12">
        <v>28448967</v>
      </c>
    </row>
    <row r="26" spans="1:5" ht="11.25">
      <c r="A26" s="40" t="s">
        <v>260</v>
      </c>
      <c r="B26" s="154">
        <v>7838024362</v>
      </c>
      <c r="C26" s="155">
        <v>783450001</v>
      </c>
      <c r="D26" s="40" t="s">
        <v>261</v>
      </c>
      <c r="E26" s="12">
        <v>26422017</v>
      </c>
    </row>
    <row r="27" spans="1:5" ht="11.25">
      <c r="A27" s="40" t="s">
        <v>262</v>
      </c>
      <c r="B27" s="154">
        <v>7801583967</v>
      </c>
      <c r="C27" s="155">
        <v>780101001</v>
      </c>
      <c r="D27" s="40" t="s">
        <v>263</v>
      </c>
      <c r="E27" s="12">
        <v>28799275</v>
      </c>
    </row>
    <row r="28" spans="1:5" ht="11.25">
      <c r="A28" s="40" t="s">
        <v>264</v>
      </c>
      <c r="B28" s="154">
        <v>7813479657</v>
      </c>
      <c r="C28" s="155">
        <v>781301001</v>
      </c>
      <c r="D28" s="40" t="s">
        <v>265</v>
      </c>
      <c r="E28" s="12">
        <v>27546295</v>
      </c>
    </row>
    <row r="29" spans="1:5" ht="11.25">
      <c r="A29" s="40" t="s">
        <v>266</v>
      </c>
      <c r="B29" s="154">
        <v>7805614870</v>
      </c>
      <c r="C29" s="155">
        <v>783901001</v>
      </c>
      <c r="D29" s="40" t="s">
        <v>267</v>
      </c>
      <c r="E29" s="12">
        <v>28509704</v>
      </c>
    </row>
    <row r="30" spans="1:5" ht="11.25">
      <c r="A30" s="40" t="s">
        <v>268</v>
      </c>
      <c r="B30" s="154">
        <v>7806438628</v>
      </c>
      <c r="C30" s="155">
        <v>780601001</v>
      </c>
      <c r="D30" s="40" t="s">
        <v>269</v>
      </c>
      <c r="E30" s="12">
        <v>28422808</v>
      </c>
    </row>
    <row r="31" spans="1:5" ht="11.25">
      <c r="A31" s="40" t="s">
        <v>270</v>
      </c>
      <c r="B31" s="154">
        <v>7841014910</v>
      </c>
      <c r="C31" s="155">
        <v>784101001</v>
      </c>
      <c r="D31" s="40" t="s">
        <v>238</v>
      </c>
      <c r="E31" s="12">
        <v>28798987</v>
      </c>
    </row>
    <row r="32" spans="1:5" ht="11.25">
      <c r="A32" s="40" t="s">
        <v>43</v>
      </c>
      <c r="B32" s="154">
        <v>7813114617</v>
      </c>
      <c r="C32" s="155">
        <v>781301001</v>
      </c>
      <c r="D32" s="40" t="s">
        <v>271</v>
      </c>
      <c r="E32" s="12">
        <v>26361115</v>
      </c>
    </row>
    <row r="33" spans="1:5" ht="11.25">
      <c r="A33" s="40" t="s">
        <v>161</v>
      </c>
      <c r="B33" s="154">
        <v>7801160351</v>
      </c>
      <c r="C33" s="155">
        <v>781101001</v>
      </c>
      <c r="D33" s="40" t="s">
        <v>272</v>
      </c>
      <c r="E33" s="12">
        <v>27513672</v>
      </c>
    </row>
    <row r="34" spans="1:5" ht="11.25">
      <c r="A34" s="40" t="s">
        <v>47</v>
      </c>
      <c r="B34" s="154">
        <v>7811375691</v>
      </c>
      <c r="C34" s="155">
        <v>781101001</v>
      </c>
      <c r="D34" s="40" t="s">
        <v>273</v>
      </c>
      <c r="E34" s="12">
        <v>26361114</v>
      </c>
    </row>
    <row r="35" spans="1:5" ht="11.25">
      <c r="A35" s="40" t="s">
        <v>274</v>
      </c>
      <c r="B35" s="154">
        <v>7819025321</v>
      </c>
      <c r="C35" s="155">
        <v>781901001</v>
      </c>
      <c r="D35" s="40" t="s">
        <v>275</v>
      </c>
      <c r="E35" s="12">
        <v>28508632</v>
      </c>
    </row>
    <row r="36" spans="1:5" ht="11.25">
      <c r="A36" s="40" t="s">
        <v>276</v>
      </c>
      <c r="B36" s="154">
        <v>7827661874</v>
      </c>
      <c r="C36" s="155">
        <v>784301001</v>
      </c>
      <c r="D36" s="40" t="s">
        <v>236</v>
      </c>
      <c r="E36" s="12">
        <v>28505728</v>
      </c>
    </row>
    <row r="37" spans="1:5" ht="11.25">
      <c r="A37" s="40" t="s">
        <v>277</v>
      </c>
      <c r="B37" s="154">
        <v>7830000970</v>
      </c>
      <c r="C37" s="155">
        <v>783450001</v>
      </c>
      <c r="D37" s="40" t="s">
        <v>278</v>
      </c>
      <c r="E37" s="12">
        <v>26322166</v>
      </c>
    </row>
    <row r="38" spans="1:5" ht="11.25">
      <c r="A38" s="40" t="s">
        <v>279</v>
      </c>
      <c r="B38" s="154">
        <v>7804040077</v>
      </c>
      <c r="C38" s="155">
        <v>780401001</v>
      </c>
      <c r="D38" s="40" t="s">
        <v>259</v>
      </c>
      <c r="E38" s="12">
        <v>26491915</v>
      </c>
    </row>
    <row r="39" spans="1:5" ht="11.25">
      <c r="A39" s="40" t="s">
        <v>280</v>
      </c>
      <c r="B39" s="154">
        <v>4705029366</v>
      </c>
      <c r="C39" s="155">
        <v>470501001</v>
      </c>
      <c r="D39" s="40" t="s">
        <v>232</v>
      </c>
      <c r="E39" s="12">
        <v>26380420</v>
      </c>
    </row>
    <row r="40" spans="1:4" ht="11.25">
      <c r="A40" s="40"/>
      <c r="D40" s="40"/>
    </row>
    <row r="41" spans="1:4" ht="11.25">
      <c r="A41" s="40"/>
      <c r="D41" s="40"/>
    </row>
    <row r="42" spans="1:4" ht="11.25">
      <c r="A42" s="40"/>
      <c r="D42" s="40"/>
    </row>
    <row r="43" spans="1:4" ht="11.25">
      <c r="A43" s="40"/>
      <c r="D43" s="40"/>
    </row>
    <row r="44" spans="1:4" ht="11.25">
      <c r="A44" s="40"/>
      <c r="D44" s="40"/>
    </row>
    <row r="45" spans="1:4" ht="11.25">
      <c r="A45" s="40"/>
      <c r="D45" s="40"/>
    </row>
    <row r="46" spans="1:4" ht="11.25">
      <c r="A46" s="40"/>
      <c r="D46" s="40"/>
    </row>
    <row r="47" spans="1:4" ht="11.25">
      <c r="A47" s="40"/>
      <c r="D47" s="40"/>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zoomScalePageLayoutView="0" workbookViewId="0" topLeftCell="A1">
      <selection activeCell="E24" sqref="E24"/>
    </sheetView>
  </sheetViews>
  <sheetFormatPr defaultColWidth="21.57421875" defaultRowHeight="11.25"/>
  <cols>
    <col min="1" max="1" width="43.00390625" style="2" customWidth="1"/>
    <col min="2" max="2" width="11.57421875" style="10" customWidth="1"/>
    <col min="3" max="3" width="9.8515625" style="30"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40" t="s">
        <v>18</v>
      </c>
      <c r="B1" s="40" t="s">
        <v>6</v>
      </c>
      <c r="C1" s="40" t="s">
        <v>7</v>
      </c>
      <c r="D1" s="40" t="s">
        <v>19</v>
      </c>
      <c r="E1" s="3" t="s">
        <v>20</v>
      </c>
    </row>
    <row r="2" spans="1:7" s="3" customFormat="1" ht="11.25">
      <c r="A2" s="40" t="s">
        <v>52</v>
      </c>
      <c r="B2" s="40" t="s">
        <v>53</v>
      </c>
      <c r="C2" s="40" t="s">
        <v>54</v>
      </c>
      <c r="D2" s="40" t="s">
        <v>64</v>
      </c>
      <c r="E2" s="40">
        <v>26361120</v>
      </c>
      <c r="F2" s="40"/>
      <c r="G2" s="40"/>
    </row>
    <row r="3" spans="1:7" s="3" customFormat="1" ht="11.25">
      <c r="A3" s="40" t="s">
        <v>55</v>
      </c>
      <c r="B3" s="40" t="s">
        <v>56</v>
      </c>
      <c r="C3" s="40" t="s">
        <v>57</v>
      </c>
      <c r="D3" s="40" t="s">
        <v>62</v>
      </c>
      <c r="E3" s="40">
        <v>26361128</v>
      </c>
      <c r="F3" s="40"/>
      <c r="G3" s="40"/>
    </row>
    <row r="4" spans="1:7" s="3" customFormat="1" ht="11.25">
      <c r="A4" s="40" t="s">
        <v>58</v>
      </c>
      <c r="B4" s="40" t="s">
        <v>59</v>
      </c>
      <c r="C4" s="40" t="s">
        <v>40</v>
      </c>
      <c r="D4" s="40" t="s">
        <v>64</v>
      </c>
      <c r="E4" s="40">
        <v>26361122</v>
      </c>
      <c r="F4" s="40"/>
      <c r="G4" s="40"/>
    </row>
    <row r="5" spans="1:7" s="3" customFormat="1" ht="11.25">
      <c r="A5" s="40" t="s">
        <v>60</v>
      </c>
      <c r="B5" s="40">
        <v>7841312071</v>
      </c>
      <c r="C5" s="40">
        <v>780102001</v>
      </c>
      <c r="D5" s="40" t="s">
        <v>83</v>
      </c>
      <c r="E5" s="40">
        <v>26539356</v>
      </c>
      <c r="F5" s="40"/>
      <c r="G5" s="40"/>
    </row>
    <row r="6" spans="1:7" ht="11.25">
      <c r="A6" s="40" t="s">
        <v>61</v>
      </c>
      <c r="B6" s="40">
        <v>7813323258</v>
      </c>
      <c r="C6" s="40">
        <v>780501001</v>
      </c>
      <c r="D6" s="40" t="s">
        <v>62</v>
      </c>
      <c r="E6" s="40">
        <v>26533887</v>
      </c>
      <c r="F6" s="40"/>
      <c r="G6" s="40"/>
    </row>
    <row r="7" spans="1:7" ht="11.25">
      <c r="A7" s="40" t="s">
        <v>63</v>
      </c>
      <c r="B7" s="40">
        <v>7811322925</v>
      </c>
      <c r="C7" s="40">
        <v>781101001</v>
      </c>
      <c r="D7" s="40" t="s">
        <v>62</v>
      </c>
      <c r="E7" s="40">
        <v>26361113</v>
      </c>
      <c r="F7" s="40"/>
      <c r="G7" s="40"/>
    </row>
    <row r="8" spans="1:7" ht="11.25">
      <c r="A8" s="40"/>
      <c r="B8" s="40"/>
      <c r="C8" s="40"/>
      <c r="D8" s="40"/>
      <c r="E8" s="40"/>
      <c r="F8" s="40"/>
      <c r="G8" s="40"/>
    </row>
    <row r="9" spans="1:7" ht="11.25">
      <c r="A9" s="40"/>
      <c r="B9" s="40"/>
      <c r="C9" s="40"/>
      <c r="D9" s="40"/>
      <c r="E9" s="40"/>
      <c r="F9" s="40"/>
      <c r="G9" s="40"/>
    </row>
    <row r="10" spans="1:7" ht="11.25">
      <c r="A10" s="40"/>
      <c r="B10" s="40"/>
      <c r="C10" s="40"/>
      <c r="D10" s="40"/>
      <c r="E10" s="40"/>
      <c r="F10" s="40"/>
      <c r="G10" s="40"/>
    </row>
    <row r="11" spans="1:7" ht="11.25">
      <c r="A11" s="40"/>
      <c r="B11" s="40"/>
      <c r="C11" s="40"/>
      <c r="D11" s="40"/>
      <c r="E11" s="40"/>
      <c r="F11" s="40"/>
      <c r="G11" s="40"/>
    </row>
    <row r="12" spans="1:7" ht="11.25">
      <c r="A12" s="40"/>
      <c r="B12" s="40"/>
      <c r="C12" s="40"/>
      <c r="D12" s="40"/>
      <c r="E12" s="40"/>
      <c r="F12" s="40"/>
      <c r="G12" s="40"/>
    </row>
    <row r="13" spans="1:7" ht="11.25">
      <c r="A13" s="40"/>
      <c r="B13" s="40"/>
      <c r="C13" s="40"/>
      <c r="D13" s="40"/>
      <c r="E13" s="40"/>
      <c r="F13" s="40"/>
      <c r="G13" s="40"/>
    </row>
    <row r="14" spans="1:7" ht="11.25">
      <c r="A14" s="40"/>
      <c r="B14" s="40"/>
      <c r="C14" s="40"/>
      <c r="D14" s="40"/>
      <c r="E14" s="40"/>
      <c r="F14" s="40"/>
      <c r="G14" s="40"/>
    </row>
    <row r="15" spans="1:7" ht="11.25">
      <c r="A15" s="40"/>
      <c r="B15" s="40"/>
      <c r="C15" s="40"/>
      <c r="D15" s="40"/>
      <c r="E15" s="40"/>
      <c r="F15" s="40"/>
      <c r="G15" s="40"/>
    </row>
    <row r="16" spans="1:7" ht="11.25">
      <c r="A16" s="40"/>
      <c r="B16" s="40"/>
      <c r="C16" s="40"/>
      <c r="D16" s="40"/>
      <c r="E16" s="40"/>
      <c r="F16" s="40"/>
      <c r="G16" s="40"/>
    </row>
    <row r="17" spans="1:7" ht="11.25">
      <c r="A17" s="40"/>
      <c r="B17" s="40"/>
      <c r="C17" s="40"/>
      <c r="D17" s="40"/>
      <c r="E17" s="40"/>
      <c r="F17" s="40"/>
      <c r="G17" s="40"/>
    </row>
    <row r="18" spans="1:7" ht="11.25">
      <c r="A18" s="40"/>
      <c r="B18" s="40"/>
      <c r="C18" s="40"/>
      <c r="D18" s="40"/>
      <c r="E18" s="40"/>
      <c r="F18" s="40"/>
      <c r="G18" s="40"/>
    </row>
    <row r="19" spans="1:7" ht="11.25">
      <c r="A19" s="40"/>
      <c r="B19" s="40"/>
      <c r="C19" s="40"/>
      <c r="D19" s="40"/>
      <c r="E19" s="40"/>
      <c r="F19" s="40"/>
      <c r="G19" s="40"/>
    </row>
    <row r="20" spans="1:7" ht="11.25">
      <c r="A20" s="40"/>
      <c r="B20" s="40"/>
      <c r="C20" s="40"/>
      <c r="D20" s="40"/>
      <c r="E20" s="40"/>
      <c r="F20" s="40"/>
      <c r="G20" s="40"/>
    </row>
    <row r="21" spans="1:7" ht="11.25">
      <c r="A21" s="40"/>
      <c r="B21" s="40"/>
      <c r="C21" s="40"/>
      <c r="D21" s="40"/>
      <c r="E21" s="40"/>
      <c r="F21" s="40"/>
      <c r="G21" s="40"/>
    </row>
    <row r="22" spans="1:7" ht="11.25">
      <c r="A22" s="40"/>
      <c r="B22" s="40"/>
      <c r="C22" s="40"/>
      <c r="D22" s="40"/>
      <c r="E22" s="40"/>
      <c r="F22" s="40"/>
      <c r="G22" s="40"/>
    </row>
    <row r="23" spans="1:7" ht="11.25">
      <c r="A23" s="40"/>
      <c r="B23" s="40"/>
      <c r="C23" s="40"/>
      <c r="D23" s="40"/>
      <c r="E23" s="40"/>
      <c r="F23" s="40"/>
      <c r="G23" s="40"/>
    </row>
    <row r="24" spans="1:7" ht="11.25">
      <c r="A24" s="40"/>
      <c r="B24" s="40"/>
      <c r="C24" s="40"/>
      <c r="D24" s="40"/>
      <c r="E24" s="40"/>
      <c r="F24" s="40"/>
      <c r="G24" s="40"/>
    </row>
    <row r="25" spans="1:7" ht="11.25">
      <c r="A25" s="40"/>
      <c r="B25" s="40"/>
      <c r="C25" s="40"/>
      <c r="D25" s="40"/>
      <c r="E25" s="40"/>
      <c r="F25" s="40"/>
      <c r="G25" s="40"/>
    </row>
    <row r="26" spans="1:7" ht="11.25">
      <c r="A26" s="40"/>
      <c r="B26" s="40"/>
      <c r="C26" s="40"/>
      <c r="D26" s="40"/>
      <c r="E26" s="40"/>
      <c r="F26" s="40"/>
      <c r="G26" s="40"/>
    </row>
    <row r="27" spans="1:7" ht="11.25">
      <c r="A27" s="40"/>
      <c r="B27" s="40"/>
      <c r="C27" s="40"/>
      <c r="D27" s="40"/>
      <c r="E27" s="40"/>
      <c r="F27" s="40"/>
      <c r="G27" s="40"/>
    </row>
    <row r="28" spans="1:7" ht="11.25">
      <c r="A28" s="40"/>
      <c r="B28" s="40"/>
      <c r="C28" s="40"/>
      <c r="D28" s="40"/>
      <c r="E28" s="40"/>
      <c r="F28" s="40"/>
      <c r="G28" s="40"/>
    </row>
    <row r="29" spans="1:7" ht="11.25">
      <c r="A29" s="40"/>
      <c r="B29" s="40"/>
      <c r="C29" s="40"/>
      <c r="D29" s="40"/>
      <c r="E29" s="40"/>
      <c r="F29" s="40"/>
      <c r="G29" s="40"/>
    </row>
    <row r="30" spans="1:7" ht="11.25">
      <c r="A30" s="40"/>
      <c r="B30" s="40"/>
      <c r="C30" s="40"/>
      <c r="D30" s="40"/>
      <c r="E30" s="40"/>
      <c r="F30" s="40"/>
      <c r="G30" s="40"/>
    </row>
    <row r="31" spans="1:7" ht="11.25">
      <c r="A31" s="40"/>
      <c r="B31" s="40"/>
      <c r="C31" s="40"/>
      <c r="D31" s="40"/>
      <c r="E31" s="40"/>
      <c r="F31" s="40"/>
      <c r="G31" s="40"/>
    </row>
    <row r="32" spans="1:7" ht="11.25">
      <c r="A32" s="40"/>
      <c r="B32" s="40"/>
      <c r="C32" s="40"/>
      <c r="D32" s="40"/>
      <c r="E32" s="40"/>
      <c r="F32" s="40"/>
      <c r="G32" s="40"/>
    </row>
    <row r="33" spans="1:7" ht="11.25">
      <c r="A33" s="40"/>
      <c r="B33" s="40"/>
      <c r="C33" s="40"/>
      <c r="D33" s="40"/>
      <c r="E33" s="40"/>
      <c r="F33" s="40"/>
      <c r="G33" s="40"/>
    </row>
    <row r="34" spans="1:7" ht="11.25">
      <c r="A34" s="40"/>
      <c r="B34" s="40"/>
      <c r="C34" s="40"/>
      <c r="D34" s="40"/>
      <c r="E34" s="40"/>
      <c r="F34" s="40"/>
      <c r="G34" s="40"/>
    </row>
    <row r="35" spans="1:7" ht="11.25">
      <c r="A35" s="40"/>
      <c r="B35" s="40"/>
      <c r="C35" s="40"/>
      <c r="D35" s="40"/>
      <c r="E35" s="40"/>
      <c r="F35" s="40"/>
      <c r="G35" s="40"/>
    </row>
    <row r="36" spans="1:7" ht="11.25">
      <c r="A36" s="40"/>
      <c r="B36" s="40"/>
      <c r="C36" s="40"/>
      <c r="D36" s="40"/>
      <c r="E36" s="40"/>
      <c r="F36" s="40"/>
      <c r="G36" s="40"/>
    </row>
    <row r="37" spans="1:7" ht="11.25">
      <c r="A37" s="40"/>
      <c r="B37" s="40"/>
      <c r="C37" s="40"/>
      <c r="D37" s="40"/>
      <c r="E37" s="40"/>
      <c r="F37" s="40"/>
      <c r="G37" s="40"/>
    </row>
    <row r="38" spans="1:7" ht="11.25">
      <c r="A38" s="40"/>
      <c r="B38" s="40"/>
      <c r="C38" s="40"/>
      <c r="D38" s="40"/>
      <c r="E38" s="40"/>
      <c r="F38" s="40"/>
      <c r="G38" s="40"/>
    </row>
    <row r="39" spans="1:7" ht="11.25">
      <c r="A39" s="40"/>
      <c r="B39" s="40"/>
      <c r="C39" s="40"/>
      <c r="D39" s="40"/>
      <c r="E39" s="40"/>
      <c r="F39" s="40"/>
      <c r="G39" s="40"/>
    </row>
    <row r="40" spans="1:7" ht="11.25">
      <c r="A40" s="40"/>
      <c r="B40" s="40"/>
      <c r="C40" s="40"/>
      <c r="D40" s="40"/>
      <c r="E40" s="40"/>
      <c r="F40" s="40"/>
      <c r="G40" s="40"/>
    </row>
    <row r="41" spans="1:7" ht="11.25">
      <c r="A41" s="40"/>
      <c r="B41" s="40"/>
      <c r="C41" s="40"/>
      <c r="D41" s="40"/>
      <c r="E41" s="40"/>
      <c r="F41" s="40"/>
      <c r="G41" s="40"/>
    </row>
    <row r="42" spans="1:7" ht="11.25">
      <c r="A42" s="40"/>
      <c r="B42" s="40"/>
      <c r="C42" s="40"/>
      <c r="D42" s="40"/>
      <c r="E42" s="40"/>
      <c r="F42" s="40"/>
      <c r="G42" s="40"/>
    </row>
    <row r="43" spans="1:7" ht="11.25">
      <c r="A43" s="40"/>
      <c r="B43" s="40"/>
      <c r="C43" s="40"/>
      <c r="D43" s="40"/>
      <c r="E43" s="40"/>
      <c r="F43" s="40"/>
      <c r="G43" s="40"/>
    </row>
    <row r="44" spans="1:7" ht="11.25">
      <c r="A44" s="40"/>
      <c r="B44" s="40"/>
      <c r="C44" s="40"/>
      <c r="D44" s="40"/>
      <c r="E44" s="40"/>
      <c r="F44" s="40"/>
      <c r="G44" s="40"/>
    </row>
    <row r="45" spans="1:7" ht="11.25">
      <c r="A45" s="40"/>
      <c r="B45" s="40"/>
      <c r="C45" s="40"/>
      <c r="D45" s="40"/>
      <c r="E45" s="40"/>
      <c r="F45" s="40"/>
      <c r="G45" s="40"/>
    </row>
    <row r="46" spans="1:7" ht="11.25">
      <c r="A46" s="40"/>
      <c r="B46" s="40"/>
      <c r="C46" s="40"/>
      <c r="D46" s="40"/>
      <c r="E46" s="40"/>
      <c r="F46" s="40"/>
      <c r="G46" s="40"/>
    </row>
    <row r="47" spans="1:7" ht="11.25">
      <c r="A47" s="40"/>
      <c r="B47" s="40"/>
      <c r="C47" s="40"/>
      <c r="D47" s="40"/>
      <c r="E47" s="40"/>
      <c r="F47" s="40"/>
      <c r="G47" s="40"/>
    </row>
    <row r="48" spans="1:7" ht="11.25">
      <c r="A48" s="40"/>
      <c r="B48" s="40"/>
      <c r="C48" s="40"/>
      <c r="D48" s="40"/>
      <c r="E48" s="40"/>
      <c r="F48" s="40"/>
      <c r="G48" s="40"/>
    </row>
    <row r="49" spans="1:7" ht="11.25">
      <c r="A49" s="40"/>
      <c r="B49" s="40"/>
      <c r="C49" s="40"/>
      <c r="D49" s="40"/>
      <c r="E49" s="40"/>
      <c r="F49" s="40"/>
      <c r="G49" s="40"/>
    </row>
    <row r="50" spans="1:7" ht="11.25">
      <c r="A50" s="40"/>
      <c r="B50" s="40"/>
      <c r="C50" s="40"/>
      <c r="D50" s="40"/>
      <c r="E50" s="40"/>
      <c r="F50" s="40"/>
      <c r="G50" s="40"/>
    </row>
    <row r="51" spans="1:7" ht="11.25">
      <c r="A51" s="40"/>
      <c r="B51" s="40"/>
      <c r="C51" s="40"/>
      <c r="D51" s="40"/>
      <c r="E51" s="40"/>
      <c r="F51" s="40"/>
      <c r="G51" s="40"/>
    </row>
    <row r="52" spans="1:7" ht="11.25">
      <c r="A52" s="40"/>
      <c r="B52" s="40"/>
      <c r="C52" s="40"/>
      <c r="D52" s="40"/>
      <c r="E52" s="40"/>
      <c r="F52" s="40"/>
      <c r="G52" s="40"/>
    </row>
    <row r="53" spans="1:7" ht="11.25">
      <c r="A53" s="40"/>
      <c r="B53" s="40"/>
      <c r="C53" s="40"/>
      <c r="D53" s="40"/>
      <c r="E53" s="40"/>
      <c r="F53" s="40"/>
      <c r="G53" s="40"/>
    </row>
    <row r="54" spans="1:7" ht="11.25">
      <c r="A54" s="40"/>
      <c r="B54" s="40"/>
      <c r="C54" s="40"/>
      <c r="D54" s="40"/>
      <c r="E54" s="40"/>
      <c r="F54" s="40"/>
      <c r="G54" s="40"/>
    </row>
    <row r="55" spans="1:7" ht="11.25">
      <c r="A55" s="40"/>
      <c r="B55" s="40"/>
      <c r="C55" s="40"/>
      <c r="D55" s="40"/>
      <c r="E55" s="40"/>
      <c r="F55" s="40"/>
      <c r="G55" s="40"/>
    </row>
    <row r="56" spans="1:7" ht="11.25">
      <c r="A56" s="40"/>
      <c r="B56" s="40"/>
      <c r="C56" s="40"/>
      <c r="D56" s="40"/>
      <c r="E56" s="40"/>
      <c r="F56" s="40"/>
      <c r="G56" s="40"/>
    </row>
    <row r="57" spans="1:7" ht="11.25">
      <c r="A57" s="40"/>
      <c r="B57" s="40"/>
      <c r="C57" s="40"/>
      <c r="D57" s="40"/>
      <c r="E57" s="40"/>
      <c r="F57" s="40"/>
      <c r="G57" s="40"/>
    </row>
    <row r="58" spans="1:7" ht="11.25">
      <c r="A58" s="40"/>
      <c r="B58" s="40"/>
      <c r="C58" s="40"/>
      <c r="D58" s="40"/>
      <c r="E58" s="40"/>
      <c r="F58" s="40"/>
      <c r="G58" s="40"/>
    </row>
    <row r="59" spans="1:7" ht="11.25">
      <c r="A59" s="40"/>
      <c r="B59" s="40"/>
      <c r="C59" s="40"/>
      <c r="D59" s="40"/>
      <c r="E59" s="40"/>
      <c r="F59" s="40"/>
      <c r="G59" s="40"/>
    </row>
    <row r="60" spans="1:7" ht="11.25">
      <c r="A60" s="40"/>
      <c r="B60" s="40"/>
      <c r="C60" s="40"/>
      <c r="D60" s="40"/>
      <c r="E60" s="40"/>
      <c r="F60" s="40"/>
      <c r="G60" s="40"/>
    </row>
    <row r="61" spans="1:7" ht="11.25">
      <c r="A61" s="40"/>
      <c r="B61" s="40"/>
      <c r="C61" s="40"/>
      <c r="D61" s="40"/>
      <c r="E61" s="40"/>
      <c r="F61" s="40"/>
      <c r="G61" s="40"/>
    </row>
    <row r="62" spans="1:7" ht="11.25">
      <c r="A62" s="40"/>
      <c r="B62" s="40"/>
      <c r="C62" s="40"/>
      <c r="D62" s="40"/>
      <c r="E62" s="40"/>
      <c r="F62" s="40"/>
      <c r="G62" s="40"/>
    </row>
    <row r="63" spans="1:7" ht="11.25">
      <c r="A63" s="40"/>
      <c r="B63" s="40"/>
      <c r="C63" s="40"/>
      <c r="D63" s="40"/>
      <c r="E63" s="40"/>
      <c r="F63" s="40"/>
      <c r="G63" s="40"/>
    </row>
    <row r="64" spans="1:7" ht="11.25">
      <c r="A64" s="40"/>
      <c r="B64" s="40"/>
      <c r="C64" s="40"/>
      <c r="D64" s="40"/>
      <c r="E64" s="40"/>
      <c r="F64" s="40"/>
      <c r="G64" s="40"/>
    </row>
    <row r="65" spans="1:7" ht="11.25">
      <c r="A65" s="40"/>
      <c r="B65" s="40"/>
      <c r="C65" s="40"/>
      <c r="D65" s="40"/>
      <c r="E65" s="40"/>
      <c r="F65" s="40"/>
      <c r="G65" s="40"/>
    </row>
    <row r="66" spans="1:7" ht="11.25">
      <c r="A66" s="40"/>
      <c r="B66" s="40"/>
      <c r="C66" s="40"/>
      <c r="D66" s="40"/>
      <c r="E66" s="40"/>
      <c r="F66" s="40"/>
      <c r="G66" s="40"/>
    </row>
    <row r="67" spans="1:7" ht="11.25">
      <c r="A67" s="40"/>
      <c r="B67" s="40"/>
      <c r="C67" s="40"/>
      <c r="D67" s="40"/>
      <c r="E67" s="40"/>
      <c r="F67" s="40"/>
      <c r="G67" s="40"/>
    </row>
    <row r="68" spans="1:7" ht="11.25">
      <c r="A68" s="40"/>
      <c r="B68" s="40"/>
      <c r="C68" s="40"/>
      <c r="D68" s="40"/>
      <c r="E68" s="40"/>
      <c r="F68" s="40"/>
      <c r="G68" s="40"/>
    </row>
    <row r="69" spans="1:7" ht="11.25">
      <c r="A69" s="40"/>
      <c r="B69" s="40"/>
      <c r="C69" s="40"/>
      <c r="D69" s="40"/>
      <c r="E69" s="40"/>
      <c r="F69" s="40"/>
      <c r="G69" s="40"/>
    </row>
    <row r="70" spans="1:7" ht="11.25">
      <c r="A70" s="40"/>
      <c r="B70" s="40"/>
      <c r="C70" s="40"/>
      <c r="D70" s="40"/>
      <c r="E70" s="40"/>
      <c r="F70" s="40"/>
      <c r="G70" s="40"/>
    </row>
    <row r="71" spans="1:7" ht="11.25">
      <c r="A71" s="40"/>
      <c r="B71" s="40"/>
      <c r="C71" s="40"/>
      <c r="D71" s="40"/>
      <c r="E71" s="40"/>
      <c r="F71" s="40"/>
      <c r="G71" s="40"/>
    </row>
    <row r="72" spans="1:7" ht="11.25">
      <c r="A72" s="40"/>
      <c r="B72" s="40"/>
      <c r="C72" s="40"/>
      <c r="D72" s="40"/>
      <c r="E72" s="40"/>
      <c r="F72" s="40"/>
      <c r="G72" s="40"/>
    </row>
    <row r="73" spans="1:7" ht="11.25">
      <c r="A73" s="40"/>
      <c r="B73" s="40"/>
      <c r="C73" s="40"/>
      <c r="D73" s="40"/>
      <c r="E73" s="40"/>
      <c r="F73" s="40"/>
      <c r="G73" s="40"/>
    </row>
    <row r="74" spans="1:7" ht="11.25">
      <c r="A74" s="40"/>
      <c r="B74" s="40"/>
      <c r="C74" s="40"/>
      <c r="D74" s="40"/>
      <c r="E74" s="40"/>
      <c r="F74" s="40"/>
      <c r="G74" s="40"/>
    </row>
    <row r="75" spans="1:7" ht="11.25">
      <c r="A75" s="40"/>
      <c r="B75" s="40"/>
      <c r="C75" s="40"/>
      <c r="D75" s="40"/>
      <c r="E75" s="40"/>
      <c r="F75" s="40"/>
      <c r="G75" s="40"/>
    </row>
    <row r="76" spans="1:7" ht="11.25">
      <c r="A76" s="40"/>
      <c r="B76" s="40"/>
      <c r="C76" s="40"/>
      <c r="D76" s="40"/>
      <c r="E76" s="40"/>
      <c r="F76" s="40"/>
      <c r="G76" s="40"/>
    </row>
    <row r="77" spans="1:7" ht="11.25">
      <c r="A77" s="40"/>
      <c r="B77" s="40"/>
      <c r="C77" s="40"/>
      <c r="D77" s="40"/>
      <c r="E77" s="40"/>
      <c r="F77" s="40"/>
      <c r="G77" s="40"/>
    </row>
    <row r="78" spans="1:7" ht="11.25">
      <c r="A78" s="40"/>
      <c r="B78" s="40"/>
      <c r="C78" s="40"/>
      <c r="D78" s="40"/>
      <c r="E78" s="40"/>
      <c r="F78" s="40"/>
      <c r="G78" s="40"/>
    </row>
    <row r="79" spans="1:7" ht="11.25">
      <c r="A79" s="40"/>
      <c r="B79" s="40"/>
      <c r="C79" s="40"/>
      <c r="D79" s="40"/>
      <c r="E79" s="40"/>
      <c r="F79" s="40"/>
      <c r="G79" s="40"/>
    </row>
    <row r="80" spans="1:7" ht="11.25">
      <c r="A80" s="40"/>
      <c r="B80" s="40"/>
      <c r="C80" s="40"/>
      <c r="D80" s="40"/>
      <c r="E80" s="40"/>
      <c r="F80" s="40"/>
      <c r="G80" s="40"/>
    </row>
    <row r="81" spans="1:7" ht="11.25">
      <c r="A81" s="40"/>
      <c r="B81" s="40"/>
      <c r="C81" s="40"/>
      <c r="D81" s="40"/>
      <c r="E81" s="40"/>
      <c r="F81" s="40"/>
      <c r="G81" s="40"/>
    </row>
    <row r="82" spans="1:7" ht="11.25">
      <c r="A82" s="40"/>
      <c r="B82" s="40"/>
      <c r="C82" s="40"/>
      <c r="D82" s="40"/>
      <c r="E82" s="40"/>
      <c r="F82" s="40"/>
      <c r="G82" s="40"/>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A4:H35"/>
  <sheetViews>
    <sheetView showGridLines="0" tabSelected="1" zoomScalePageLayoutView="0" workbookViewId="0" topLeftCell="C4">
      <selection activeCell="M16" sqref="M16"/>
    </sheetView>
  </sheetViews>
  <sheetFormatPr defaultColWidth="9.140625" defaultRowHeight="11.25"/>
  <cols>
    <col min="1" max="2" width="0" style="46" hidden="1" customWidth="1"/>
    <col min="5" max="5" width="22.140625" style="0" customWidth="1"/>
    <col min="6" max="6" width="59.28125" style="0" customWidth="1"/>
    <col min="7" max="7" width="16.28125" style="0" customWidth="1"/>
    <col min="8" max="8" width="9.140625" style="0" customWidth="1"/>
  </cols>
  <sheetData>
    <row r="1" s="46" customFormat="1" ht="11.25" hidden="1"/>
    <row r="2" s="46" customFormat="1" ht="11.25" hidden="1"/>
    <row r="3" s="46" customFormat="1" ht="11.25" hidden="1"/>
    <row r="4" spans="7:8" ht="11.25">
      <c r="G4" s="248" t="str">
        <f>FORMCODE</f>
        <v>WATER.INVEST.PLAN.4.178</v>
      </c>
      <c r="H4" s="248"/>
    </row>
    <row r="5" spans="7:8" ht="11.25">
      <c r="G5" s="248" t="str">
        <f>VERSION</f>
        <v>Версия 1.0</v>
      </c>
      <c r="H5" s="248"/>
    </row>
    <row r="6" spans="7:8" ht="11.25">
      <c r="G6" s="76"/>
      <c r="H6" s="76"/>
    </row>
    <row r="7" spans="7:8" ht="12" thickBot="1">
      <c r="G7" s="249"/>
      <c r="H7" s="249"/>
    </row>
    <row r="8" spans="4:8" ht="11.25">
      <c r="D8" s="250" t="s">
        <v>48</v>
      </c>
      <c r="E8" s="251"/>
      <c r="F8" s="251"/>
      <c r="G8" s="251"/>
      <c r="H8" s="252"/>
    </row>
    <row r="9" spans="4:8" ht="32.25" customHeight="1" thickBot="1">
      <c r="D9" s="253" t="str">
        <f>FORMNAME</f>
        <v>Инвестиционная программа в сфере водоснабжения и водоотведения</v>
      </c>
      <c r="E9" s="254"/>
      <c r="F9" s="254"/>
      <c r="G9" s="254"/>
      <c r="H9" s="255"/>
    </row>
    <row r="10" spans="4:8" ht="11.25">
      <c r="D10" s="256"/>
      <c r="E10" s="256"/>
      <c r="F10" s="256"/>
      <c r="G10" s="256"/>
      <c r="H10" s="256"/>
    </row>
    <row r="11" spans="4:8" ht="12" thickBot="1">
      <c r="D11" s="33"/>
      <c r="E11" s="34"/>
      <c r="F11" s="34"/>
      <c r="G11" s="34"/>
      <c r="H11" s="37"/>
    </row>
    <row r="12" spans="4:8" ht="29.25" customHeight="1">
      <c r="D12" s="32"/>
      <c r="E12" s="245"/>
      <c r="F12" s="246"/>
      <c r="G12" s="247"/>
      <c r="H12" s="38"/>
    </row>
    <row r="13" spans="4:8" ht="29.25" customHeight="1">
      <c r="D13" s="32"/>
      <c r="E13" s="95"/>
      <c r="F13" s="96"/>
      <c r="G13" s="97"/>
      <c r="H13" s="38"/>
    </row>
    <row r="14" spans="4:8" ht="29.25" customHeight="1">
      <c r="D14" s="32"/>
      <c r="E14" s="95"/>
      <c r="F14" s="96"/>
      <c r="G14" s="97"/>
      <c r="H14" s="38"/>
    </row>
    <row r="15" spans="4:8" ht="29.25" customHeight="1">
      <c r="D15" s="32"/>
      <c r="E15" s="95"/>
      <c r="F15" s="96"/>
      <c r="G15" s="97"/>
      <c r="H15" s="38"/>
    </row>
    <row r="16" spans="4:8" ht="29.25" customHeight="1">
      <c r="D16" s="32"/>
      <c r="E16" s="95"/>
      <c r="F16" s="96"/>
      <c r="G16" s="97"/>
      <c r="H16" s="38"/>
    </row>
    <row r="17" spans="4:8" ht="29.25" customHeight="1">
      <c r="D17" s="32"/>
      <c r="E17" s="95"/>
      <c r="F17" s="96"/>
      <c r="G17" s="97"/>
      <c r="H17" s="38"/>
    </row>
    <row r="18" spans="4:8" ht="29.25" customHeight="1">
      <c r="D18" s="32"/>
      <c r="E18" s="95"/>
      <c r="F18" s="96"/>
      <c r="G18" s="97"/>
      <c r="H18" s="38"/>
    </row>
    <row r="19" spans="4:8" ht="29.25" customHeight="1">
      <c r="D19" s="32"/>
      <c r="E19" s="95"/>
      <c r="F19" s="96"/>
      <c r="G19" s="97"/>
      <c r="H19" s="38"/>
    </row>
    <row r="20" spans="4:8" ht="29.25" customHeight="1">
      <c r="D20" s="32"/>
      <c r="E20" s="95"/>
      <c r="F20" s="96"/>
      <c r="G20" s="97"/>
      <c r="H20" s="38"/>
    </row>
    <row r="21" spans="4:8" ht="29.25" customHeight="1">
      <c r="D21" s="32"/>
      <c r="E21" s="95"/>
      <c r="F21" s="96"/>
      <c r="G21" s="97"/>
      <c r="H21" s="38"/>
    </row>
    <row r="22" spans="4:8" ht="29.25" customHeight="1">
      <c r="D22" s="32"/>
      <c r="E22" s="95"/>
      <c r="F22" s="96"/>
      <c r="G22" s="97"/>
      <c r="H22" s="38"/>
    </row>
    <row r="23" spans="4:8" ht="29.25" customHeight="1">
      <c r="D23" s="32"/>
      <c r="E23" s="95"/>
      <c r="F23" s="96"/>
      <c r="G23" s="97"/>
      <c r="H23" s="38"/>
    </row>
    <row r="24" spans="4:8" ht="29.25" customHeight="1">
      <c r="D24" s="32"/>
      <c r="E24" s="95"/>
      <c r="F24" s="96"/>
      <c r="G24" s="97"/>
      <c r="H24" s="38"/>
    </row>
    <row r="25" spans="4:8" ht="29.25" customHeight="1">
      <c r="D25" s="32"/>
      <c r="E25" s="95"/>
      <c r="F25" s="96"/>
      <c r="G25" s="97"/>
      <c r="H25" s="38"/>
    </row>
    <row r="26" spans="4:8" ht="29.25" customHeight="1">
      <c r="D26" s="32"/>
      <c r="E26" s="95"/>
      <c r="F26" s="96"/>
      <c r="G26" s="97"/>
      <c r="H26" s="38"/>
    </row>
    <row r="27" spans="4:8" ht="29.25" customHeight="1">
      <c r="D27" s="32"/>
      <c r="E27" s="95"/>
      <c r="F27" s="96"/>
      <c r="G27" s="97"/>
      <c r="H27" s="38"/>
    </row>
    <row r="28" spans="4:8" ht="29.25" customHeight="1">
      <c r="D28" s="32"/>
      <c r="E28" s="95"/>
      <c r="F28" s="96"/>
      <c r="G28" s="97"/>
      <c r="H28" s="38"/>
    </row>
    <row r="29" spans="4:8" ht="29.25" customHeight="1">
      <c r="D29" s="32"/>
      <c r="E29" s="177"/>
      <c r="F29" s="178"/>
      <c r="G29" s="179"/>
      <c r="H29" s="38"/>
    </row>
    <row r="30" spans="4:8" ht="29.25" customHeight="1">
      <c r="D30" s="32"/>
      <c r="E30" s="177"/>
      <c r="F30" s="178"/>
      <c r="G30" s="179"/>
      <c r="H30" s="38"/>
    </row>
    <row r="31" spans="4:8" ht="29.25" customHeight="1">
      <c r="D31" s="32"/>
      <c r="E31" s="95"/>
      <c r="F31" s="96"/>
      <c r="G31" s="97"/>
      <c r="H31" s="38"/>
    </row>
    <row r="32" spans="4:8" ht="29.25" customHeight="1">
      <c r="D32" s="32"/>
      <c r="E32" s="95"/>
      <c r="F32" s="96"/>
      <c r="G32" s="97"/>
      <c r="H32" s="38"/>
    </row>
    <row r="33" spans="1:8" s="59" customFormat="1" ht="29.25" customHeight="1">
      <c r="A33" s="60"/>
      <c r="B33" s="60"/>
      <c r="D33" s="32"/>
      <c r="E33" s="239"/>
      <c r="F33" s="240"/>
      <c r="G33" s="241"/>
      <c r="H33" s="38"/>
    </row>
    <row r="34" spans="1:8" s="59" customFormat="1" ht="12" thickBot="1">
      <c r="A34" s="60"/>
      <c r="B34" s="60"/>
      <c r="D34" s="32"/>
      <c r="E34" s="242"/>
      <c r="F34" s="243"/>
      <c r="G34" s="244"/>
      <c r="H34" s="38"/>
    </row>
    <row r="35" spans="4:8" ht="11.25">
      <c r="D35" s="35"/>
      <c r="E35" s="36"/>
      <c r="F35" s="36"/>
      <c r="G35" s="36"/>
      <c r="H35" s="39"/>
    </row>
  </sheetData>
  <sheetProtection password="E4D4" sheet="1" objects="1" scenarios="1" formatColumns="0" formatRows="0"/>
  <mergeCells count="9">
    <mergeCell ref="E33:G33"/>
    <mergeCell ref="E34:G34"/>
    <mergeCell ref="E12:G12"/>
    <mergeCell ref="G4:H4"/>
    <mergeCell ref="G5:H5"/>
    <mergeCell ref="G7:H7"/>
    <mergeCell ref="D8:H8"/>
    <mergeCell ref="D9:H9"/>
    <mergeCell ref="D10:H1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3"/>
  <legacyDrawing r:id="rId2"/>
  <oleObjects>
    <oleObject progId="Документ" shapeId="6393979"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J46"/>
  <sheetViews>
    <sheetView showGridLines="0" workbookViewId="0" topLeftCell="C4">
      <selection activeCell="C4" sqref="C4"/>
    </sheetView>
  </sheetViews>
  <sheetFormatPr defaultColWidth="9.140625" defaultRowHeight="11.25"/>
  <cols>
    <col min="1" max="1" width="8.28125" style="51" hidden="1" customWidth="1"/>
    <col min="2" max="2" width="7.140625" style="50" hidden="1" customWidth="1"/>
    <col min="3" max="3" width="15.7109375" style="10" customWidth="1"/>
    <col min="4" max="4" width="5.57421875" style="12" customWidth="1"/>
    <col min="5" max="5" width="33.140625" style="12" customWidth="1"/>
    <col min="6" max="6" width="21.57421875" style="12" customWidth="1"/>
    <col min="7" max="7" width="33.140625" style="31" customWidth="1"/>
    <col min="8" max="8" width="5.57421875" style="31" customWidth="1"/>
    <col min="9" max="9" width="23.28125" style="30" customWidth="1"/>
    <col min="10" max="10" width="11.8515625" style="12" bestFit="1" customWidth="1"/>
    <col min="11" max="16384" width="9.140625" style="12" customWidth="1"/>
  </cols>
  <sheetData>
    <row r="1" spans="1:8" s="51" customFormat="1" ht="14.25" customHeight="1" hidden="1">
      <c r="A1" s="49">
        <v>27307314</v>
      </c>
      <c r="B1" s="50"/>
      <c r="G1" s="54"/>
      <c r="H1" s="54"/>
    </row>
    <row r="2" spans="1:8" s="51" customFormat="1" ht="14.25" customHeight="1" hidden="1">
      <c r="A2" s="49"/>
      <c r="B2" s="50"/>
      <c r="G2" s="54"/>
      <c r="H2" s="54"/>
    </row>
    <row r="3" spans="1:8" s="51" customFormat="1" ht="14.25" customHeight="1" hidden="1">
      <c r="A3" s="49"/>
      <c r="B3" s="50"/>
      <c r="G3" s="54"/>
      <c r="H3" s="54"/>
    </row>
    <row r="4" spans="1:9" s="3" customFormat="1" ht="14.25" customHeight="1">
      <c r="A4" s="51"/>
      <c r="B4" s="50"/>
      <c r="G4" s="287" t="str">
        <f>FORMCODE</f>
        <v>WATER.INVEST.PLAN.4.178</v>
      </c>
      <c r="H4" s="287"/>
      <c r="I4" s="4"/>
    </row>
    <row r="5" spans="1:9" s="3" customFormat="1" ht="14.25" customHeight="1">
      <c r="A5" s="51"/>
      <c r="B5" s="50"/>
      <c r="D5" s="6"/>
      <c r="E5" s="6"/>
      <c r="F5" s="6"/>
      <c r="G5" s="287" t="str">
        <f>VERSION</f>
        <v>Версия 1.0</v>
      </c>
      <c r="H5" s="287"/>
      <c r="I5" s="5"/>
    </row>
    <row r="6" spans="1:9" s="3" customFormat="1" ht="14.25" customHeight="1" thickBot="1">
      <c r="A6" s="51"/>
      <c r="B6" s="50"/>
      <c r="D6" s="6"/>
      <c r="E6" s="7"/>
      <c r="F6" s="8"/>
      <c r="G6" s="9"/>
      <c r="H6" s="9"/>
      <c r="I6" s="5"/>
    </row>
    <row r="7" spans="4:9" ht="30" customHeight="1" thickBot="1">
      <c r="D7" s="280" t="str">
        <f>FORMNAME</f>
        <v>Инвестиционная программа в сфере водоснабжения и водоотведения</v>
      </c>
      <c r="E7" s="281"/>
      <c r="F7" s="281"/>
      <c r="G7" s="281"/>
      <c r="H7" s="282"/>
      <c r="I7" s="11"/>
    </row>
    <row r="8" spans="1:9" s="16" customFormat="1" ht="11.25">
      <c r="A8" s="51"/>
      <c r="B8" s="50"/>
      <c r="C8" s="13"/>
      <c r="D8" s="14"/>
      <c r="E8" s="14"/>
      <c r="F8" s="14"/>
      <c r="G8" s="14"/>
      <c r="H8" s="14"/>
      <c r="I8" s="15"/>
    </row>
    <row r="9" spans="1:9" s="16" customFormat="1" ht="14.25" customHeight="1">
      <c r="A9" s="51"/>
      <c r="B9" s="50"/>
      <c r="C9" s="13"/>
      <c r="D9" s="283" t="s">
        <v>4</v>
      </c>
      <c r="E9" s="283"/>
      <c r="F9" s="283"/>
      <c r="G9" s="283"/>
      <c r="H9" s="283"/>
      <c r="I9" s="15"/>
    </row>
    <row r="10" spans="4:9" ht="12" thickBot="1">
      <c r="D10" s="15"/>
      <c r="E10" s="15"/>
      <c r="F10" s="15"/>
      <c r="G10" s="17"/>
      <c r="H10" s="18"/>
      <c r="I10" s="11"/>
    </row>
    <row r="11" spans="4:9" ht="15" customHeight="1">
      <c r="D11" s="77"/>
      <c r="E11" s="78"/>
      <c r="F11" s="78"/>
      <c r="G11" s="79"/>
      <c r="H11" s="80"/>
      <c r="I11" s="11"/>
    </row>
    <row r="12" spans="4:9" ht="30" customHeight="1">
      <c r="D12" s="81"/>
      <c r="E12" s="19"/>
      <c r="F12" s="284" t="s">
        <v>281</v>
      </c>
      <c r="G12" s="285"/>
      <c r="H12" s="82"/>
      <c r="I12" s="11"/>
    </row>
    <row r="13" spans="4:9" ht="15" customHeight="1">
      <c r="D13" s="83"/>
      <c r="E13" s="20"/>
      <c r="F13" s="286"/>
      <c r="G13" s="286"/>
      <c r="H13" s="84"/>
      <c r="I13" s="22"/>
    </row>
    <row r="14" spans="3:9" ht="27.75" customHeight="1">
      <c r="C14" s="23"/>
      <c r="D14" s="83"/>
      <c r="E14" s="55" t="s">
        <v>5</v>
      </c>
      <c r="F14" s="271"/>
      <c r="G14" s="272"/>
      <c r="H14" s="84"/>
      <c r="I14" s="22"/>
    </row>
    <row r="15" spans="3:9" ht="15" customHeight="1">
      <c r="C15" s="23"/>
      <c r="D15" s="83"/>
      <c r="E15" s="24"/>
      <c r="F15" s="25"/>
      <c r="G15" s="21"/>
      <c r="H15" s="84"/>
      <c r="I15" s="22"/>
    </row>
    <row r="16" spans="4:9" ht="27.75" customHeight="1">
      <c r="D16" s="83"/>
      <c r="E16" s="55" t="s">
        <v>6</v>
      </c>
      <c r="F16" s="273"/>
      <c r="G16" s="274"/>
      <c r="H16" s="85"/>
      <c r="I16" s="22"/>
    </row>
    <row r="17" spans="4:9" ht="27.75" customHeight="1">
      <c r="D17" s="83"/>
      <c r="E17" s="55" t="s">
        <v>7</v>
      </c>
      <c r="F17" s="273"/>
      <c r="G17" s="274"/>
      <c r="H17" s="85"/>
      <c r="I17" s="22"/>
    </row>
    <row r="18" spans="4:9" ht="15" customHeight="1">
      <c r="D18" s="81"/>
      <c r="E18" s="15"/>
      <c r="F18" s="15"/>
      <c r="G18" s="17"/>
      <c r="H18" s="82"/>
      <c r="I18" s="11"/>
    </row>
    <row r="19" spans="4:9" ht="45" customHeight="1">
      <c r="D19" s="81"/>
      <c r="E19" s="56" t="s">
        <v>65</v>
      </c>
      <c r="F19" s="271"/>
      <c r="G19" s="272"/>
      <c r="H19" s="82"/>
      <c r="I19" s="11"/>
    </row>
    <row r="20" spans="4:9" ht="15" customHeight="1">
      <c r="D20" s="81"/>
      <c r="E20" s="15"/>
      <c r="F20" s="15"/>
      <c r="G20" s="17"/>
      <c r="H20" s="82"/>
      <c r="I20" s="11"/>
    </row>
    <row r="21" spans="4:10" ht="27.75" customHeight="1">
      <c r="D21" s="83"/>
      <c r="E21" s="56" t="s">
        <v>31</v>
      </c>
      <c r="F21" s="275"/>
      <c r="G21" s="276"/>
      <c r="H21" s="86"/>
      <c r="I21" s="26"/>
      <c r="J21" s="27"/>
    </row>
    <row r="22" spans="4:9" ht="15" customHeight="1">
      <c r="D22" s="83"/>
      <c r="E22" s="20"/>
      <c r="F22" s="15"/>
      <c r="G22" s="21"/>
      <c r="H22" s="84"/>
      <c r="I22" s="22"/>
    </row>
    <row r="23" spans="4:10" ht="22.5" customHeight="1">
      <c r="D23" s="83"/>
      <c r="E23" s="277" t="s">
        <v>84</v>
      </c>
      <c r="F23" s="278"/>
      <c r="G23" s="279"/>
      <c r="H23" s="86"/>
      <c r="I23" s="26"/>
      <c r="J23" s="27"/>
    </row>
    <row r="24" spans="4:9" ht="27.75" customHeight="1">
      <c r="D24" s="83"/>
      <c r="E24" s="56" t="s">
        <v>85</v>
      </c>
      <c r="F24" s="275"/>
      <c r="G24" s="276"/>
      <c r="H24" s="84"/>
      <c r="I24" s="22"/>
    </row>
    <row r="25" spans="4:10" ht="27.75" customHeight="1">
      <c r="D25" s="83"/>
      <c r="E25" s="56" t="s">
        <v>86</v>
      </c>
      <c r="F25" s="275"/>
      <c r="G25" s="276"/>
      <c r="H25" s="86"/>
      <c r="I25" s="26"/>
      <c r="J25" s="27"/>
    </row>
    <row r="26" spans="4:10" ht="15" customHeight="1">
      <c r="D26" s="83"/>
      <c r="E26" s="20"/>
      <c r="F26" s="15"/>
      <c r="G26" s="21"/>
      <c r="H26" s="86"/>
      <c r="I26" s="26"/>
      <c r="J26" s="27"/>
    </row>
    <row r="27" spans="4:10" ht="22.5" customHeight="1">
      <c r="D27" s="83"/>
      <c r="E27" s="263" t="s">
        <v>10</v>
      </c>
      <c r="F27" s="264"/>
      <c r="G27" s="265"/>
      <c r="H27" s="85"/>
      <c r="I27" s="72"/>
      <c r="J27" s="72"/>
    </row>
    <row r="28" spans="1:9" ht="23.25" customHeight="1">
      <c r="A28" s="52"/>
      <c r="D28" s="81"/>
      <c r="E28" s="57" t="s">
        <v>11</v>
      </c>
      <c r="F28" s="266"/>
      <c r="G28" s="267"/>
      <c r="H28" s="85"/>
      <c r="I28" s="73"/>
    </row>
    <row r="29" spans="1:9" ht="27.75" customHeight="1">
      <c r="A29" s="52"/>
      <c r="D29" s="81"/>
      <c r="E29" s="57" t="s">
        <v>12</v>
      </c>
      <c r="F29" s="268"/>
      <c r="G29" s="269"/>
      <c r="H29" s="85"/>
      <c r="I29" s="74"/>
    </row>
    <row r="30" spans="4:9" ht="15" customHeight="1">
      <c r="D30" s="83"/>
      <c r="E30" s="20"/>
      <c r="F30" s="15"/>
      <c r="G30" s="21"/>
      <c r="H30" s="85"/>
      <c r="I30" s="22"/>
    </row>
    <row r="31" spans="4:9" ht="22.5" customHeight="1">
      <c r="D31" s="83"/>
      <c r="E31" s="263" t="s">
        <v>21</v>
      </c>
      <c r="F31" s="264"/>
      <c r="G31" s="265"/>
      <c r="H31" s="85"/>
      <c r="I31" s="22"/>
    </row>
    <row r="32" spans="4:9" ht="27.75" customHeight="1">
      <c r="D32" s="83"/>
      <c r="E32" s="58" t="s">
        <v>14</v>
      </c>
      <c r="F32" s="257"/>
      <c r="G32" s="258"/>
      <c r="H32" s="85"/>
      <c r="I32" s="22"/>
    </row>
    <row r="33" spans="4:9" ht="27.75" customHeight="1">
      <c r="D33" s="83"/>
      <c r="E33" s="58" t="s">
        <v>15</v>
      </c>
      <c r="F33" s="257"/>
      <c r="G33" s="258"/>
      <c r="H33" s="85"/>
      <c r="I33" s="22"/>
    </row>
    <row r="34" spans="4:9" ht="15" customHeight="1">
      <c r="D34" s="83"/>
      <c r="E34" s="20"/>
      <c r="F34" s="15"/>
      <c r="G34" s="21"/>
      <c r="H34" s="85"/>
      <c r="I34" s="22"/>
    </row>
    <row r="35" spans="1:9" ht="22.5" customHeight="1">
      <c r="A35" s="52"/>
      <c r="D35" s="81"/>
      <c r="E35" s="263" t="s">
        <v>13</v>
      </c>
      <c r="F35" s="264"/>
      <c r="G35" s="265"/>
      <c r="H35" s="85"/>
      <c r="I35" s="11"/>
    </row>
    <row r="36" spans="1:9" ht="27.75" customHeight="1">
      <c r="A36" s="52"/>
      <c r="B36" s="53"/>
      <c r="D36" s="87"/>
      <c r="E36" s="58" t="s">
        <v>14</v>
      </c>
      <c r="F36" s="270"/>
      <c r="G36" s="262"/>
      <c r="H36" s="85"/>
      <c r="I36" s="28"/>
    </row>
    <row r="37" spans="1:9" ht="27.75" customHeight="1">
      <c r="A37" s="52"/>
      <c r="B37" s="53"/>
      <c r="D37" s="87"/>
      <c r="E37" s="58" t="s">
        <v>15</v>
      </c>
      <c r="F37" s="270"/>
      <c r="G37" s="262"/>
      <c r="H37" s="85"/>
      <c r="I37" s="28"/>
    </row>
    <row r="38" spans="1:9" ht="27.75" customHeight="1">
      <c r="A38" s="52"/>
      <c r="B38" s="53"/>
      <c r="D38" s="87"/>
      <c r="E38" s="58" t="s">
        <v>16</v>
      </c>
      <c r="F38" s="259"/>
      <c r="G38" s="260"/>
      <c r="H38" s="85"/>
      <c r="I38" s="28"/>
    </row>
    <row r="39" spans="1:9" ht="27.75" customHeight="1">
      <c r="A39" s="52"/>
      <c r="B39" s="53"/>
      <c r="D39" s="87"/>
      <c r="E39" s="58" t="s">
        <v>17</v>
      </c>
      <c r="F39" s="261"/>
      <c r="G39" s="262"/>
      <c r="H39" s="85"/>
      <c r="I39" s="28"/>
    </row>
    <row r="40" spans="4:9" ht="12" thickBot="1">
      <c r="D40" s="88"/>
      <c r="E40" s="89"/>
      <c r="F40" s="89"/>
      <c r="G40" s="90"/>
      <c r="H40" s="91"/>
      <c r="I40" s="11"/>
    </row>
    <row r="46" spans="7:8" ht="11.25">
      <c r="G46" s="29"/>
      <c r="H46" s="29"/>
    </row>
  </sheetData>
  <sheetProtection password="E4D4" sheet="1" scenarios="1" formatColumns="0" formatRows="0"/>
  <mergeCells count="25">
    <mergeCell ref="D7:H7"/>
    <mergeCell ref="D9:H9"/>
    <mergeCell ref="F12:G12"/>
    <mergeCell ref="F13:G13"/>
    <mergeCell ref="F19:G19"/>
    <mergeCell ref="G4:H4"/>
    <mergeCell ref="G5:H5"/>
    <mergeCell ref="F32:G32"/>
    <mergeCell ref="F14:G14"/>
    <mergeCell ref="F16:G16"/>
    <mergeCell ref="F17:G17"/>
    <mergeCell ref="F24:G24"/>
    <mergeCell ref="F25:G25"/>
    <mergeCell ref="E23:G23"/>
    <mergeCell ref="F21:G21"/>
    <mergeCell ref="F33:G33"/>
    <mergeCell ref="F38:G38"/>
    <mergeCell ref="F39:G39"/>
    <mergeCell ref="E27:G27"/>
    <mergeCell ref="F28:G28"/>
    <mergeCell ref="F29:G29"/>
    <mergeCell ref="E35:G35"/>
    <mergeCell ref="F36:G36"/>
    <mergeCell ref="F37:G37"/>
    <mergeCell ref="E31:G31"/>
  </mergeCells>
  <dataValidations count="6">
    <dataValidation type="textLength" operator="lessThanOrEqual" allowBlank="1" showInputMessage="1" showErrorMessage="1" errorTitle="Ошибка" error="Допускается ввод не более 900 символов!" sqref="F36:G39 F32:G33 F28:G29">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4:G24">
      <formula1>Год</formula1>
    </dataValidation>
    <dataValidation type="list" allowBlank="1" showInputMessage="1" showErrorMessage="1" sqref="F25:G25">
      <formula1>Реализация</formula1>
    </dataValidation>
    <dataValidation type="textLength" allowBlank="1" showInputMessage="1" showErrorMessage="1" prompt="10-12 символов" sqref="F16">
      <formula1>10</formula1>
      <formula2>12</formula2>
    </dataValidation>
    <dataValidation type="textLength" operator="equal" allowBlank="1" showInputMessage="1" showErrorMessage="1" prompt="9 символов" sqref="F17">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1:G21">
      <formula1>PLANFACT</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1" r:id="rId3"/>
  <drawing r:id="rId2"/>
  <legacyDrawing r:id="rId1"/>
</worksheet>
</file>

<file path=xl/worksheets/sheet7.xml><?xml version="1.0" encoding="utf-8"?>
<worksheet xmlns="http://schemas.openxmlformats.org/spreadsheetml/2006/main" xmlns:r="http://schemas.openxmlformats.org/officeDocument/2006/relationships">
  <sheetPr codeName="Лист1">
    <pageSetUpPr fitToPage="1"/>
  </sheetPr>
  <dimension ref="A1:AI39"/>
  <sheetViews>
    <sheetView showGridLines="0" zoomScalePageLayoutView="0" workbookViewId="0" topLeftCell="C4">
      <selection activeCell="C4" sqref="C4"/>
    </sheetView>
  </sheetViews>
  <sheetFormatPr defaultColWidth="9.140625" defaultRowHeight="11.25"/>
  <cols>
    <col min="1" max="2" width="9.57421875" style="162" hidden="1" customWidth="1"/>
    <col min="3" max="3" width="17.57421875" style="0" customWidth="1"/>
    <col min="5" max="5" width="11.7109375" style="0" bestFit="1" customWidth="1"/>
    <col min="6" max="6" width="51.57421875" style="0" customWidth="1"/>
    <col min="7" max="7" width="25.7109375" style="0" customWidth="1"/>
    <col min="8" max="8" width="21.421875" style="0" customWidth="1"/>
    <col min="9" max="9" width="11.421875" style="0" customWidth="1"/>
    <col min="10" max="11" width="22.140625" style="0" customWidth="1"/>
    <col min="12" max="15" width="11.421875" style="0" customWidth="1"/>
    <col min="16" max="17" width="16.8515625" style="0" customWidth="1"/>
    <col min="18" max="21" width="15.7109375" style="0" customWidth="1"/>
    <col min="22" max="22" width="35.8515625" style="0" bestFit="1" customWidth="1"/>
    <col min="23" max="29" width="15.7109375" style="0" customWidth="1"/>
    <col min="34" max="35" width="9.140625" style="46" hidden="1" customWidth="1"/>
  </cols>
  <sheetData>
    <row r="1" spans="1:29" s="46" customFormat="1" ht="11.25" customHeight="1" hidden="1">
      <c r="A1" s="162">
        <f>ID</f>
        <v>27307314</v>
      </c>
      <c r="B1" s="162"/>
      <c r="G1" s="48"/>
      <c r="H1" s="48"/>
      <c r="I1" s="48"/>
      <c r="J1" s="48"/>
      <c r="K1" s="48"/>
      <c r="L1" s="48"/>
      <c r="M1" s="48"/>
      <c r="N1" s="48"/>
      <c r="O1" s="48"/>
      <c r="P1" s="48"/>
      <c r="Q1" s="48"/>
      <c r="R1" s="48"/>
      <c r="S1" s="48"/>
      <c r="T1" s="48"/>
      <c r="U1" s="48"/>
      <c r="V1" s="48"/>
      <c r="W1" s="48"/>
      <c r="X1" s="48"/>
      <c r="Y1" s="48"/>
      <c r="Z1" s="48"/>
      <c r="AA1" s="48"/>
      <c r="AB1" s="48"/>
      <c r="AC1" s="48"/>
    </row>
    <row r="2" spans="1:29" s="46" customFormat="1" ht="11.25" customHeight="1" hidden="1">
      <c r="A2" s="162"/>
      <c r="B2" s="162"/>
      <c r="G2" s="47"/>
      <c r="H2" s="47"/>
      <c r="I2" s="47"/>
      <c r="J2" s="47"/>
      <c r="K2" s="47"/>
      <c r="L2" s="47"/>
      <c r="M2" s="47"/>
      <c r="N2" s="47"/>
      <c r="O2" s="47"/>
      <c r="P2" s="47"/>
      <c r="Q2" s="47"/>
      <c r="R2" s="47"/>
      <c r="S2" s="47"/>
      <c r="T2" s="47"/>
      <c r="U2" s="47"/>
      <c r="V2" s="47"/>
      <c r="W2" s="47"/>
      <c r="X2" s="47"/>
      <c r="Y2" s="47"/>
      <c r="Z2" s="47"/>
      <c r="AA2" s="47"/>
      <c r="AB2" s="47"/>
      <c r="AC2" s="47"/>
    </row>
    <row r="3" spans="1:30" s="46" customFormat="1" ht="11.25" customHeight="1" hidden="1">
      <c r="A3" s="162"/>
      <c r="B3" s="162"/>
      <c r="AD3" s="60"/>
    </row>
    <row r="4" spans="1:30" s="107" customFormat="1" ht="18.75" customHeight="1">
      <c r="A4" s="162"/>
      <c r="B4" s="162"/>
      <c r="E4" s="310" t="s">
        <v>195</v>
      </c>
      <c r="F4" s="310"/>
      <c r="Q4" s="310" t="s">
        <v>196</v>
      </c>
      <c r="R4" s="310"/>
      <c r="AC4" s="310" t="s">
        <v>195</v>
      </c>
      <c r="AD4" s="310"/>
    </row>
    <row r="5" spans="1:30" s="107" customFormat="1" ht="48" customHeight="1">
      <c r="A5" s="162"/>
      <c r="B5" s="162"/>
      <c r="D5" s="193"/>
      <c r="E5" s="311" t="s">
        <v>197</v>
      </c>
      <c r="F5" s="311"/>
      <c r="Q5" s="311" t="s">
        <v>198</v>
      </c>
      <c r="R5" s="311"/>
      <c r="AC5" s="304">
        <f>IF(B_POST="","",B_POST)</f>
      </c>
      <c r="AD5" s="304"/>
    </row>
    <row r="6" spans="1:30" s="107" customFormat="1" ht="18.75" customHeight="1">
      <c r="A6" s="162"/>
      <c r="B6" s="162"/>
      <c r="D6" s="111"/>
      <c r="E6" s="195"/>
      <c r="F6" s="196"/>
      <c r="Q6" s="195"/>
      <c r="R6" s="196"/>
      <c r="AC6" s="305">
        <f>IF(B_FIO="","",B_FIO)</f>
      </c>
      <c r="AD6" s="305"/>
    </row>
    <row r="7" spans="1:30" s="107" customFormat="1" ht="18.75" customHeight="1">
      <c r="A7" s="162"/>
      <c r="B7" s="162"/>
      <c r="D7" s="111"/>
      <c r="E7" s="194"/>
      <c r="F7" s="180" t="s">
        <v>93</v>
      </c>
      <c r="Q7" s="194"/>
      <c r="R7" s="180" t="s">
        <v>93</v>
      </c>
      <c r="AC7" s="306" t="s">
        <v>93</v>
      </c>
      <c r="AD7" s="306"/>
    </row>
    <row r="8" spans="1:30" s="107" customFormat="1" ht="18.75" customHeight="1">
      <c r="A8" s="162"/>
      <c r="B8" s="162"/>
      <c r="D8" s="111"/>
      <c r="E8" s="197"/>
      <c r="F8" s="198" t="s">
        <v>94</v>
      </c>
      <c r="Q8" s="197"/>
      <c r="R8" s="198" t="s">
        <v>94</v>
      </c>
      <c r="AC8" s="145" t="s">
        <v>94</v>
      </c>
      <c r="AD8" s="112"/>
    </row>
    <row r="9" spans="4:30" ht="18.75" customHeight="1" thickBot="1">
      <c r="D9" s="112"/>
      <c r="E9" s="199"/>
      <c r="F9" s="200"/>
      <c r="G9" s="168"/>
      <c r="H9" s="168"/>
      <c r="I9" s="168"/>
      <c r="J9" s="168"/>
      <c r="K9" s="168"/>
      <c r="L9" s="168"/>
      <c r="M9" s="168"/>
      <c r="N9" s="168"/>
      <c r="O9" s="168"/>
      <c r="P9" s="168"/>
      <c r="Q9" s="168"/>
      <c r="R9" s="168"/>
      <c r="S9" s="168"/>
      <c r="T9" s="168"/>
      <c r="U9" s="168"/>
      <c r="V9" s="168"/>
      <c r="AD9" s="110"/>
    </row>
    <row r="10" spans="4:30" ht="15" customHeight="1">
      <c r="D10" s="289" t="e">
        <f>"Инвестиционная программа на "&amp;INV_BEGIN&amp;" - "&amp;INV_BEGIN+LEFT(INV_PERIOD,1)-1&amp;" гг. (План)"</f>
        <v>#VALUE!</v>
      </c>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1"/>
    </row>
    <row r="11" spans="4:30" ht="15" customHeight="1">
      <c r="D11" s="294">
        <f>COMPANY</f>
        <v>0</v>
      </c>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6"/>
    </row>
    <row r="12" spans="4:30" ht="15" customHeight="1" thickBot="1">
      <c r="D12" s="253" t="s">
        <v>168</v>
      </c>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5"/>
    </row>
    <row r="13" spans="1:30" s="107" customFormat="1" ht="16.5" customHeight="1">
      <c r="A13" s="163"/>
      <c r="B13" s="16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row>
    <row r="15" spans="4:30" ht="12" thickBot="1">
      <c r="D15" s="33"/>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7"/>
    </row>
    <row r="16" spans="4:30" ht="48.75" customHeight="1">
      <c r="D16" s="32"/>
      <c r="E16" s="299" t="s">
        <v>38</v>
      </c>
      <c r="F16" s="292" t="s">
        <v>95</v>
      </c>
      <c r="G16" s="292" t="s">
        <v>96</v>
      </c>
      <c r="H16" s="297" t="s">
        <v>139</v>
      </c>
      <c r="I16" s="297"/>
      <c r="J16" s="303" t="s">
        <v>203</v>
      </c>
      <c r="K16" s="303" t="s">
        <v>204</v>
      </c>
      <c r="L16" s="303" t="s">
        <v>175</v>
      </c>
      <c r="M16" s="303"/>
      <c r="N16" s="303"/>
      <c r="O16" s="303"/>
      <c r="P16" s="303" t="s">
        <v>225</v>
      </c>
      <c r="Q16" s="303" t="str">
        <f>"Остаток сметной стоимости на 01.01."&amp;INV_BEGIN&amp;", тыс. руб."</f>
        <v>Остаток сметной стоимости на 01.01., тыс. руб.</v>
      </c>
      <c r="R16" s="313" t="s">
        <v>178</v>
      </c>
      <c r="S16" s="314"/>
      <c r="T16" s="314"/>
      <c r="U16" s="315"/>
      <c r="V16" s="292" t="s">
        <v>97</v>
      </c>
      <c r="W16" s="307" t="s">
        <v>226</v>
      </c>
      <c r="X16" s="308"/>
      <c r="Y16" s="308"/>
      <c r="Z16" s="308"/>
      <c r="AA16" s="308"/>
      <c r="AB16" s="308"/>
      <c r="AC16" s="309"/>
      <c r="AD16" s="38"/>
    </row>
    <row r="17" spans="4:30" ht="48.75" customHeight="1" thickBot="1">
      <c r="D17" s="32"/>
      <c r="E17" s="300"/>
      <c r="F17" s="301"/>
      <c r="G17" s="293"/>
      <c r="H17" s="298"/>
      <c r="I17" s="298"/>
      <c r="J17" s="312"/>
      <c r="K17" s="312"/>
      <c r="L17" s="302" t="s">
        <v>176</v>
      </c>
      <c r="M17" s="302"/>
      <c r="N17" s="302" t="s">
        <v>177</v>
      </c>
      <c r="O17" s="316"/>
      <c r="P17" s="302"/>
      <c r="Q17" s="302"/>
      <c r="R17" s="184" t="s">
        <v>179</v>
      </c>
      <c r="S17" s="184" t="s">
        <v>180</v>
      </c>
      <c r="T17" s="184" t="s">
        <v>181</v>
      </c>
      <c r="U17" s="184" t="s">
        <v>182</v>
      </c>
      <c r="V17" s="293"/>
      <c r="W17" s="185">
        <f>INV_BEGIN</f>
        <v>0</v>
      </c>
      <c r="X17" s="185">
        <f>INV_BEGIN+1</f>
        <v>1</v>
      </c>
      <c r="Y17" s="185">
        <f>INV_BEGIN+2</f>
        <v>2</v>
      </c>
      <c r="Z17" s="185">
        <f>INV_BEGIN+3</f>
        <v>3</v>
      </c>
      <c r="AA17" s="185">
        <f>INV_BEGIN+4</f>
        <v>4</v>
      </c>
      <c r="AB17" s="185">
        <f>INV_BEGIN+5</f>
        <v>5</v>
      </c>
      <c r="AC17" s="181" t="s">
        <v>183</v>
      </c>
      <c r="AD17" s="38"/>
    </row>
    <row r="18" spans="4:30" ht="15.75" thickBot="1">
      <c r="D18" s="32"/>
      <c r="E18" s="130">
        <v>1</v>
      </c>
      <c r="F18" s="130">
        <v>2</v>
      </c>
      <c r="G18" s="130">
        <v>3</v>
      </c>
      <c r="H18" s="288">
        <v>4</v>
      </c>
      <c r="I18" s="288"/>
      <c r="J18" s="183" t="s">
        <v>184</v>
      </c>
      <c r="K18" s="183" t="s">
        <v>185</v>
      </c>
      <c r="L18" s="183" t="s">
        <v>186</v>
      </c>
      <c r="M18" s="183" t="s">
        <v>187</v>
      </c>
      <c r="N18" s="183" t="s">
        <v>146</v>
      </c>
      <c r="O18" s="183" t="s">
        <v>147</v>
      </c>
      <c r="P18" s="183" t="s">
        <v>148</v>
      </c>
      <c r="Q18" s="183" t="s">
        <v>149</v>
      </c>
      <c r="R18" s="183" t="s">
        <v>150</v>
      </c>
      <c r="S18" s="183" t="s">
        <v>151</v>
      </c>
      <c r="T18" s="183" t="s">
        <v>152</v>
      </c>
      <c r="U18" s="183" t="s">
        <v>153</v>
      </c>
      <c r="V18" s="183" t="s">
        <v>188</v>
      </c>
      <c r="W18" s="183" t="s">
        <v>189</v>
      </c>
      <c r="X18" s="183" t="s">
        <v>190</v>
      </c>
      <c r="Y18" s="183" t="s">
        <v>191</v>
      </c>
      <c r="Z18" s="183" t="s">
        <v>192</v>
      </c>
      <c r="AA18" s="183" t="s">
        <v>193</v>
      </c>
      <c r="AB18" s="183" t="s">
        <v>194</v>
      </c>
      <c r="AC18" s="183" t="s">
        <v>202</v>
      </c>
      <c r="AD18" s="38"/>
    </row>
    <row r="19" spans="1:35" s="104" customFormat="1" ht="11.25">
      <c r="A19" s="103"/>
      <c r="B19" s="103"/>
      <c r="D19" s="105"/>
      <c r="E19" s="146"/>
      <c r="F19" s="142" t="s">
        <v>99</v>
      </c>
      <c r="G19" s="147"/>
      <c r="H19" s="147"/>
      <c r="I19" s="147"/>
      <c r="J19" s="147"/>
      <c r="K19" s="147"/>
      <c r="L19" s="147"/>
      <c r="M19" s="147"/>
      <c r="N19" s="147"/>
      <c r="O19" s="147"/>
      <c r="P19" s="147"/>
      <c r="Q19" s="147"/>
      <c r="R19" s="147"/>
      <c r="S19" s="147"/>
      <c r="T19" s="147"/>
      <c r="U19" s="147"/>
      <c r="V19" s="147"/>
      <c r="W19" s="143">
        <f aca="true" t="shared" si="0" ref="W19:AC19">W20+W23+W26+W29+W32</f>
        <v>0</v>
      </c>
      <c r="X19" s="143">
        <f t="shared" si="0"/>
        <v>0</v>
      </c>
      <c r="Y19" s="143">
        <f t="shared" si="0"/>
        <v>0</v>
      </c>
      <c r="Z19" s="143">
        <f t="shared" si="0"/>
        <v>0</v>
      </c>
      <c r="AA19" s="143">
        <f t="shared" si="0"/>
        <v>0</v>
      </c>
      <c r="AB19" s="143">
        <f t="shared" si="0"/>
        <v>0</v>
      </c>
      <c r="AC19" s="190">
        <f t="shared" si="0"/>
        <v>0</v>
      </c>
      <c r="AD19" s="38"/>
      <c r="AH19" s="103"/>
      <c r="AI19" s="103"/>
    </row>
    <row r="20" spans="1:35" s="104" customFormat="1" ht="12" thickBot="1">
      <c r="A20" s="103"/>
      <c r="B20" s="103"/>
      <c r="C20" s="144" t="s">
        <v>171</v>
      </c>
      <c r="D20" s="105"/>
      <c r="E20" s="119" t="s">
        <v>67</v>
      </c>
      <c r="F20" s="166" t="s">
        <v>98</v>
      </c>
      <c r="G20" s="114"/>
      <c r="H20" s="114"/>
      <c r="I20" s="114"/>
      <c r="J20" s="114"/>
      <c r="K20" s="114"/>
      <c r="L20" s="114"/>
      <c r="M20" s="114"/>
      <c r="N20" s="114"/>
      <c r="O20" s="114"/>
      <c r="P20" s="114"/>
      <c r="Q20" s="114"/>
      <c r="R20" s="114"/>
      <c r="S20" s="114"/>
      <c r="T20" s="114"/>
      <c r="U20" s="114"/>
      <c r="V20" s="167"/>
      <c r="W20" s="118">
        <f>SUM(W21:W22)/2</f>
        <v>0</v>
      </c>
      <c r="X20" s="118">
        <f>SUMIF(V21:V22,"=Всего по объекту",X21:X22)</f>
        <v>0</v>
      </c>
      <c r="Y20" s="118">
        <f>SUM(Y21:Y22)/2</f>
        <v>0</v>
      </c>
      <c r="Z20" s="118">
        <f>SUM(Z21:Z22)/2</f>
        <v>0</v>
      </c>
      <c r="AA20" s="118">
        <f>SUM(AA21:AA22)/2</f>
        <v>0</v>
      </c>
      <c r="AB20" s="118">
        <f>SUM(AB21:AB22)/2</f>
        <v>0</v>
      </c>
      <c r="AC20" s="191">
        <f>SUM(AC21:AC22)/2</f>
        <v>0</v>
      </c>
      <c r="AD20" s="38"/>
      <c r="AH20" s="103"/>
      <c r="AI20" s="103"/>
    </row>
    <row r="21" spans="1:35" s="104" customFormat="1" ht="11.25" hidden="1">
      <c r="A21" s="103"/>
      <c r="B21" s="103"/>
      <c r="C21" s="144"/>
      <c r="D21" s="105"/>
      <c r="E21" s="165" t="s">
        <v>141</v>
      </c>
      <c r="F21" s="156"/>
      <c r="G21" s="140"/>
      <c r="H21" s="140"/>
      <c r="I21" s="140"/>
      <c r="J21" s="140"/>
      <c r="K21" s="140"/>
      <c r="L21" s="140"/>
      <c r="M21" s="140"/>
      <c r="N21" s="140"/>
      <c r="O21" s="140"/>
      <c r="P21" s="140"/>
      <c r="Q21" s="140"/>
      <c r="R21" s="140"/>
      <c r="S21" s="140"/>
      <c r="T21" s="140"/>
      <c r="U21" s="140"/>
      <c r="V21" s="140"/>
      <c r="W21" s="141"/>
      <c r="X21" s="141"/>
      <c r="Y21" s="140"/>
      <c r="Z21" s="140"/>
      <c r="AA21" s="140"/>
      <c r="AB21" s="140"/>
      <c r="AC21" s="192"/>
      <c r="AD21" s="38"/>
      <c r="AH21" s="103"/>
      <c r="AI21" s="103"/>
    </row>
    <row r="22" spans="1:35" s="104" customFormat="1" ht="12" thickBot="1">
      <c r="A22" s="103"/>
      <c r="B22" s="103"/>
      <c r="D22" s="105"/>
      <c r="E22" s="115"/>
      <c r="F22" s="164" t="s">
        <v>103</v>
      </c>
      <c r="G22" s="174" t="s">
        <v>155</v>
      </c>
      <c r="H22" s="175"/>
      <c r="I22" s="99"/>
      <c r="J22" s="99"/>
      <c r="K22" s="99"/>
      <c r="L22" s="99"/>
      <c r="M22" s="99"/>
      <c r="N22" s="99"/>
      <c r="O22" s="99"/>
      <c r="P22" s="99"/>
      <c r="Q22" s="99"/>
      <c r="R22" s="99"/>
      <c r="S22" s="99"/>
      <c r="T22" s="99"/>
      <c r="U22" s="99"/>
      <c r="V22" s="99"/>
      <c r="W22" s="99"/>
      <c r="X22" s="99"/>
      <c r="Y22" s="99"/>
      <c r="Z22" s="99"/>
      <c r="AA22" s="99"/>
      <c r="AB22" s="99"/>
      <c r="AC22" s="100"/>
      <c r="AD22" s="38"/>
      <c r="AH22" s="103"/>
      <c r="AI22" s="103"/>
    </row>
    <row r="23" spans="1:35" s="104" customFormat="1" ht="12" thickBot="1">
      <c r="A23" s="103"/>
      <c r="B23" s="103"/>
      <c r="C23" s="144" t="s">
        <v>171</v>
      </c>
      <c r="D23" s="105"/>
      <c r="E23" s="119" t="s">
        <v>71</v>
      </c>
      <c r="F23" s="166" t="s">
        <v>123</v>
      </c>
      <c r="G23" s="114"/>
      <c r="H23" s="114"/>
      <c r="I23" s="114"/>
      <c r="J23" s="114"/>
      <c r="K23" s="114"/>
      <c r="L23" s="114"/>
      <c r="M23" s="114"/>
      <c r="N23" s="114"/>
      <c r="O23" s="114"/>
      <c r="P23" s="114"/>
      <c r="Q23" s="114"/>
      <c r="R23" s="114"/>
      <c r="S23" s="114"/>
      <c r="T23" s="114"/>
      <c r="U23" s="114"/>
      <c r="V23" s="167"/>
      <c r="W23" s="118">
        <f>SUM(W24:W25)/2</f>
        <v>0</v>
      </c>
      <c r="X23" s="118">
        <f>SUMIF(V24:V25,"=Всего по объекту",X24:X25)</f>
        <v>0</v>
      </c>
      <c r="Y23" s="118">
        <f>SUM(Y24:Y25)/2</f>
        <v>0</v>
      </c>
      <c r="Z23" s="118">
        <f>SUM(Z24:Z25)/2</f>
        <v>0</v>
      </c>
      <c r="AA23" s="118">
        <f>SUM(AA24:AA25)/2</f>
        <v>0</v>
      </c>
      <c r="AB23" s="118">
        <f>SUM(AB24:AB25)/2</f>
        <v>0</v>
      </c>
      <c r="AC23" s="191">
        <f>SUM(AC24:AC25)/2</f>
        <v>0</v>
      </c>
      <c r="AD23" s="38"/>
      <c r="AH23" s="103"/>
      <c r="AI23" s="103"/>
    </row>
    <row r="24" spans="1:35" s="104" customFormat="1" ht="12" hidden="1" thickBot="1">
      <c r="A24" s="103"/>
      <c r="B24" s="103"/>
      <c r="C24" s="144"/>
      <c r="D24" s="105"/>
      <c r="E24" s="165" t="s">
        <v>143</v>
      </c>
      <c r="F24" s="156"/>
      <c r="G24" s="140"/>
      <c r="H24" s="140"/>
      <c r="I24" s="140"/>
      <c r="J24" s="140"/>
      <c r="K24" s="140"/>
      <c r="L24" s="140"/>
      <c r="M24" s="140"/>
      <c r="N24" s="140"/>
      <c r="O24" s="140"/>
      <c r="P24" s="140"/>
      <c r="Q24" s="140"/>
      <c r="R24" s="140"/>
      <c r="S24" s="140"/>
      <c r="T24" s="140"/>
      <c r="U24" s="140"/>
      <c r="V24" s="140"/>
      <c r="W24" s="141"/>
      <c r="X24" s="141"/>
      <c r="Y24" s="140"/>
      <c r="Z24" s="140"/>
      <c r="AA24" s="140"/>
      <c r="AB24" s="140"/>
      <c r="AC24" s="192"/>
      <c r="AD24" s="38"/>
      <c r="AH24" s="103"/>
      <c r="AI24" s="103"/>
    </row>
    <row r="25" spans="1:30" ht="12" thickBot="1">
      <c r="A25" s="46"/>
      <c r="B25" s="46"/>
      <c r="D25" s="32"/>
      <c r="E25" s="115"/>
      <c r="F25" s="164" t="s">
        <v>165</v>
      </c>
      <c r="G25" s="174" t="s">
        <v>155</v>
      </c>
      <c r="H25" s="175"/>
      <c r="I25" s="99"/>
      <c r="J25" s="99"/>
      <c r="K25" s="99"/>
      <c r="L25" s="99"/>
      <c r="M25" s="99"/>
      <c r="N25" s="99"/>
      <c r="O25" s="99"/>
      <c r="P25" s="99"/>
      <c r="Q25" s="99"/>
      <c r="R25" s="99"/>
      <c r="S25" s="99"/>
      <c r="T25" s="99"/>
      <c r="U25" s="99"/>
      <c r="V25" s="99"/>
      <c r="W25" s="99"/>
      <c r="X25" s="99"/>
      <c r="Y25" s="99"/>
      <c r="Z25" s="99"/>
      <c r="AA25" s="99"/>
      <c r="AB25" s="99"/>
      <c r="AC25" s="100"/>
      <c r="AD25" s="38"/>
    </row>
    <row r="26" spans="1:35" s="104" customFormat="1" ht="12" thickBot="1">
      <c r="A26" s="103"/>
      <c r="B26" s="103"/>
      <c r="C26" s="144" t="s">
        <v>171</v>
      </c>
      <c r="D26" s="105"/>
      <c r="E26" s="119" t="s">
        <v>73</v>
      </c>
      <c r="F26" s="166" t="s">
        <v>164</v>
      </c>
      <c r="G26" s="114"/>
      <c r="H26" s="114"/>
      <c r="I26" s="114"/>
      <c r="J26" s="114"/>
      <c r="K26" s="114"/>
      <c r="L26" s="114"/>
      <c r="M26" s="114"/>
      <c r="N26" s="114"/>
      <c r="O26" s="114"/>
      <c r="P26" s="114"/>
      <c r="Q26" s="114"/>
      <c r="R26" s="114"/>
      <c r="S26" s="114"/>
      <c r="T26" s="114"/>
      <c r="U26" s="114"/>
      <c r="V26" s="167"/>
      <c r="W26" s="118">
        <f>SUM(W27:W28)/2</f>
        <v>0</v>
      </c>
      <c r="X26" s="118">
        <f>SUMIF(V27:V28,"=Всего по объекту",X27:X28)</f>
        <v>0</v>
      </c>
      <c r="Y26" s="118">
        <f>SUM(Y27:Y28)/2</f>
        <v>0</v>
      </c>
      <c r="Z26" s="118">
        <f>SUM(Z27:Z28)/2</f>
        <v>0</v>
      </c>
      <c r="AA26" s="118">
        <f>SUM(AA27:AA28)/2</f>
        <v>0</v>
      </c>
      <c r="AB26" s="118">
        <f>SUM(AB27:AB28)/2</f>
        <v>0</v>
      </c>
      <c r="AC26" s="191">
        <f>SUM(AC27:AC28)/2</f>
        <v>0</v>
      </c>
      <c r="AD26" s="38"/>
      <c r="AH26" s="103"/>
      <c r="AI26" s="103"/>
    </row>
    <row r="27" spans="1:35" s="104" customFormat="1" ht="12" hidden="1" thickBot="1">
      <c r="A27" s="103"/>
      <c r="B27" s="103"/>
      <c r="C27" s="144"/>
      <c r="D27" s="105"/>
      <c r="E27" s="165" t="s">
        <v>142</v>
      </c>
      <c r="F27" s="156"/>
      <c r="G27" s="140"/>
      <c r="H27" s="140"/>
      <c r="I27" s="140"/>
      <c r="J27" s="140"/>
      <c r="K27" s="140"/>
      <c r="L27" s="140"/>
      <c r="M27" s="140"/>
      <c r="N27" s="140"/>
      <c r="O27" s="140"/>
      <c r="P27" s="140"/>
      <c r="Q27" s="140"/>
      <c r="R27" s="140"/>
      <c r="S27" s="140"/>
      <c r="T27" s="140"/>
      <c r="U27" s="140"/>
      <c r="V27" s="140"/>
      <c r="W27" s="141"/>
      <c r="X27" s="141"/>
      <c r="Y27" s="140"/>
      <c r="Z27" s="140"/>
      <c r="AA27" s="140"/>
      <c r="AB27" s="140"/>
      <c r="AC27" s="192"/>
      <c r="AD27" s="38"/>
      <c r="AH27" s="103"/>
      <c r="AI27" s="103"/>
    </row>
    <row r="28" spans="1:35" s="104" customFormat="1" ht="12" thickBot="1">
      <c r="A28" s="103"/>
      <c r="B28" s="103"/>
      <c r="D28" s="105"/>
      <c r="E28" s="115"/>
      <c r="F28" s="164" t="s">
        <v>166</v>
      </c>
      <c r="G28" s="174" t="s">
        <v>155</v>
      </c>
      <c r="H28" s="175"/>
      <c r="I28" s="99"/>
      <c r="J28" s="99"/>
      <c r="K28" s="99"/>
      <c r="L28" s="99"/>
      <c r="M28" s="99"/>
      <c r="N28" s="99"/>
      <c r="O28" s="99"/>
      <c r="P28" s="99"/>
      <c r="Q28" s="99"/>
      <c r="R28" s="99"/>
      <c r="S28" s="99"/>
      <c r="T28" s="99"/>
      <c r="U28" s="99"/>
      <c r="V28" s="99"/>
      <c r="W28" s="99"/>
      <c r="X28" s="99"/>
      <c r="Y28" s="99"/>
      <c r="Z28" s="99"/>
      <c r="AA28" s="99"/>
      <c r="AB28" s="99"/>
      <c r="AC28" s="100"/>
      <c r="AD28" s="38"/>
      <c r="AH28" s="103"/>
      <c r="AI28" s="103"/>
    </row>
    <row r="29" spans="1:35" s="104" customFormat="1" ht="12.75" customHeight="1" thickBot="1">
      <c r="A29" s="103"/>
      <c r="B29" s="103"/>
      <c r="C29" s="144" t="s">
        <v>171</v>
      </c>
      <c r="D29" s="105"/>
      <c r="E29" s="119" t="s">
        <v>74</v>
      </c>
      <c r="F29" s="166" t="s">
        <v>124</v>
      </c>
      <c r="G29" s="114"/>
      <c r="H29" s="114"/>
      <c r="I29" s="114"/>
      <c r="J29" s="114"/>
      <c r="K29" s="114"/>
      <c r="L29" s="114"/>
      <c r="M29" s="114"/>
      <c r="N29" s="114"/>
      <c r="O29" s="114"/>
      <c r="P29" s="114"/>
      <c r="Q29" s="114"/>
      <c r="R29" s="114"/>
      <c r="S29" s="114"/>
      <c r="T29" s="114"/>
      <c r="U29" s="114"/>
      <c r="V29" s="167"/>
      <c r="W29" s="118">
        <f>SUM(W30:W31)/2</f>
        <v>0</v>
      </c>
      <c r="X29" s="118">
        <f>SUMIF(V30:V31,"=Всего по объекту",X30:X31)</f>
        <v>0</v>
      </c>
      <c r="Y29" s="118">
        <f>SUM(Y30:Y31)/2</f>
        <v>0</v>
      </c>
      <c r="Z29" s="118">
        <f>SUM(Z30:Z31)/2</f>
        <v>0</v>
      </c>
      <c r="AA29" s="118">
        <f>SUM(AA30:AA31)/2</f>
        <v>0</v>
      </c>
      <c r="AB29" s="118">
        <f>SUM(AB30:AB31)/2</f>
        <v>0</v>
      </c>
      <c r="AC29" s="191">
        <f>SUM(AC30:AC31)/2</f>
        <v>0</v>
      </c>
      <c r="AD29" s="38"/>
      <c r="AH29" s="103"/>
      <c r="AI29" s="103"/>
    </row>
    <row r="30" spans="1:35" s="104" customFormat="1" ht="12" hidden="1" thickBot="1">
      <c r="A30" s="103"/>
      <c r="B30" s="103"/>
      <c r="C30" s="144"/>
      <c r="D30" s="105"/>
      <c r="E30" s="165" t="s">
        <v>144</v>
      </c>
      <c r="F30" s="156"/>
      <c r="G30" s="140"/>
      <c r="H30" s="140"/>
      <c r="I30" s="140"/>
      <c r="J30" s="140"/>
      <c r="K30" s="140"/>
      <c r="L30" s="140"/>
      <c r="M30" s="140"/>
      <c r="N30" s="140"/>
      <c r="O30" s="140"/>
      <c r="P30" s="140"/>
      <c r="Q30" s="140"/>
      <c r="R30" s="140"/>
      <c r="S30" s="140"/>
      <c r="T30" s="140"/>
      <c r="U30" s="140"/>
      <c r="V30" s="140"/>
      <c r="W30" s="141"/>
      <c r="X30" s="141"/>
      <c r="Y30" s="140"/>
      <c r="Z30" s="140"/>
      <c r="AA30" s="140"/>
      <c r="AB30" s="140"/>
      <c r="AC30" s="192"/>
      <c r="AD30" s="38"/>
      <c r="AH30" s="103"/>
      <c r="AI30" s="103"/>
    </row>
    <row r="31" spans="1:35" s="104" customFormat="1" ht="12" thickBot="1">
      <c r="A31" s="103"/>
      <c r="B31" s="103"/>
      <c r="D31" s="105"/>
      <c r="E31" s="115"/>
      <c r="F31" s="164" t="s">
        <v>130</v>
      </c>
      <c r="G31" s="174" t="s">
        <v>155</v>
      </c>
      <c r="H31" s="175"/>
      <c r="I31" s="99"/>
      <c r="J31" s="99"/>
      <c r="K31" s="99"/>
      <c r="L31" s="99"/>
      <c r="M31" s="99"/>
      <c r="N31" s="99"/>
      <c r="O31" s="99"/>
      <c r="P31" s="99"/>
      <c r="Q31" s="99"/>
      <c r="R31" s="99"/>
      <c r="S31" s="99"/>
      <c r="T31" s="99"/>
      <c r="U31" s="99"/>
      <c r="V31" s="99"/>
      <c r="W31" s="99"/>
      <c r="X31" s="99"/>
      <c r="Y31" s="99"/>
      <c r="Z31" s="99"/>
      <c r="AA31" s="99"/>
      <c r="AB31" s="99"/>
      <c r="AC31" s="100"/>
      <c r="AD31" s="38"/>
      <c r="AH31" s="103"/>
      <c r="AI31" s="103"/>
    </row>
    <row r="32" spans="1:35" s="104" customFormat="1" ht="12" thickBot="1">
      <c r="A32" s="103"/>
      <c r="B32" s="103"/>
      <c r="C32" s="144" t="s">
        <v>171</v>
      </c>
      <c r="D32" s="105"/>
      <c r="E32" s="213" t="s">
        <v>75</v>
      </c>
      <c r="F32" s="166" t="s">
        <v>125</v>
      </c>
      <c r="G32" s="114"/>
      <c r="H32" s="114"/>
      <c r="I32" s="114"/>
      <c r="J32" s="114"/>
      <c r="K32" s="114"/>
      <c r="L32" s="114"/>
      <c r="M32" s="114"/>
      <c r="N32" s="114"/>
      <c r="O32" s="114"/>
      <c r="P32" s="114"/>
      <c r="Q32" s="114"/>
      <c r="R32" s="114"/>
      <c r="S32" s="114"/>
      <c r="T32" s="114"/>
      <c r="U32" s="114"/>
      <c r="V32" s="167"/>
      <c r="W32" s="118">
        <f>SUM(W33:W34)/2</f>
        <v>0</v>
      </c>
      <c r="X32" s="118">
        <f>SUMIF(V33:V34,"=Всего по объекту",X33:X34)</f>
        <v>0</v>
      </c>
      <c r="Y32" s="118">
        <f>SUM(Y33:Y34)/2</f>
        <v>0</v>
      </c>
      <c r="Z32" s="118">
        <f>SUM(Z33:Z34)/2</f>
        <v>0</v>
      </c>
      <c r="AA32" s="118">
        <f>SUM(AA33:AA34)/2</f>
        <v>0</v>
      </c>
      <c r="AB32" s="118">
        <f>SUM(AB33:AB34)/2</f>
        <v>0</v>
      </c>
      <c r="AC32" s="191">
        <f>SUM(AC33:AC34)/2</f>
        <v>0</v>
      </c>
      <c r="AD32" s="38"/>
      <c r="AH32" s="103"/>
      <c r="AI32" s="103"/>
    </row>
    <row r="33" spans="1:35" s="104" customFormat="1" ht="12" hidden="1" thickBot="1">
      <c r="A33" s="103"/>
      <c r="B33" s="103"/>
      <c r="C33" s="144"/>
      <c r="D33" s="105"/>
      <c r="E33" s="186" t="s">
        <v>145</v>
      </c>
      <c r="F33" s="187"/>
      <c r="G33" s="188"/>
      <c r="H33" s="188"/>
      <c r="I33" s="188"/>
      <c r="J33" s="188"/>
      <c r="K33" s="188"/>
      <c r="L33" s="188"/>
      <c r="M33" s="188"/>
      <c r="N33" s="188"/>
      <c r="O33" s="188"/>
      <c r="P33" s="188"/>
      <c r="Q33" s="188"/>
      <c r="R33" s="188"/>
      <c r="S33" s="188"/>
      <c r="T33" s="188"/>
      <c r="U33" s="188"/>
      <c r="V33" s="188"/>
      <c r="W33" s="189"/>
      <c r="X33" s="189"/>
      <c r="Y33" s="188"/>
      <c r="Z33" s="188"/>
      <c r="AA33" s="188"/>
      <c r="AB33" s="188"/>
      <c r="AC33" s="212"/>
      <c r="AD33" s="38"/>
      <c r="AH33" s="103"/>
      <c r="AI33" s="103"/>
    </row>
    <row r="34" spans="1:35" s="104" customFormat="1" ht="12" thickBot="1">
      <c r="A34" s="103"/>
      <c r="B34" s="103"/>
      <c r="D34" s="105"/>
      <c r="E34" s="121"/>
      <c r="F34" s="158" t="s">
        <v>131</v>
      </c>
      <c r="G34" s="174" t="s">
        <v>155</v>
      </c>
      <c r="H34" s="175"/>
      <c r="I34" s="71"/>
      <c r="J34" s="71"/>
      <c r="K34" s="71"/>
      <c r="L34" s="71"/>
      <c r="M34" s="71"/>
      <c r="N34" s="71"/>
      <c r="O34" s="71"/>
      <c r="P34" s="71"/>
      <c r="Q34" s="71"/>
      <c r="R34" s="71"/>
      <c r="S34" s="71"/>
      <c r="T34" s="71"/>
      <c r="U34" s="71"/>
      <c r="V34" s="71"/>
      <c r="W34" s="71"/>
      <c r="X34" s="71"/>
      <c r="Y34" s="71"/>
      <c r="Z34" s="71"/>
      <c r="AA34" s="71"/>
      <c r="AB34" s="71"/>
      <c r="AC34" s="122"/>
      <c r="AD34" s="38"/>
      <c r="AH34" s="103"/>
      <c r="AI34" s="103"/>
    </row>
    <row r="35" spans="1:35" s="104" customFormat="1" ht="11.25">
      <c r="A35" s="162"/>
      <c r="B35" s="162"/>
      <c r="D35" s="105"/>
      <c r="E35" s="159"/>
      <c r="F35" s="160"/>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06"/>
      <c r="AH35" s="103"/>
      <c r="AI35" s="103"/>
    </row>
    <row r="36" spans="1:35" s="104" customFormat="1" ht="11.25">
      <c r="A36" s="162"/>
      <c r="B36" s="162"/>
      <c r="D36" s="105"/>
      <c r="E36" s="123" t="s">
        <v>126</v>
      </c>
      <c r="F36" s="124" t="s">
        <v>127</v>
      </c>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06"/>
      <c r="AH36" s="103"/>
      <c r="AI36" s="103"/>
    </row>
    <row r="37" spans="1:35" s="104" customFormat="1" ht="11.25">
      <c r="A37" s="162"/>
      <c r="B37" s="162"/>
      <c r="D37" s="105"/>
      <c r="E37" s="123" t="s">
        <v>128</v>
      </c>
      <c r="F37" s="124" t="s">
        <v>129</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06"/>
      <c r="AH37" s="103"/>
      <c r="AI37" s="103"/>
    </row>
    <row r="38" spans="4:30" ht="11.25">
      <c r="D38" s="32"/>
      <c r="AD38" s="108"/>
    </row>
    <row r="39" spans="4:29" ht="11.25">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row>
  </sheetData>
  <sheetProtection password="E4D4" sheet="1" scenarios="1" formatColumns="0" formatRows="0"/>
  <mergeCells count="26">
    <mergeCell ref="E4:F4"/>
    <mergeCell ref="Q4:R4"/>
    <mergeCell ref="E5:F5"/>
    <mergeCell ref="Q5:R5"/>
    <mergeCell ref="AC4:AD4"/>
    <mergeCell ref="J16:J17"/>
    <mergeCell ref="K16:K17"/>
    <mergeCell ref="R16:U16"/>
    <mergeCell ref="L16:O16"/>
    <mergeCell ref="N17:O17"/>
    <mergeCell ref="P16:P17"/>
    <mergeCell ref="Q16:Q17"/>
    <mergeCell ref="AC5:AD5"/>
    <mergeCell ref="AC6:AD6"/>
    <mergeCell ref="AC7:AD7"/>
    <mergeCell ref="W16:AC16"/>
    <mergeCell ref="H18:I18"/>
    <mergeCell ref="D12:AD12"/>
    <mergeCell ref="D10:AD10"/>
    <mergeCell ref="V16:V17"/>
    <mergeCell ref="D11:AD11"/>
    <mergeCell ref="H16:I17"/>
    <mergeCell ref="E16:E17"/>
    <mergeCell ref="F16:F17"/>
    <mergeCell ref="G16:G17"/>
    <mergeCell ref="L17:M17"/>
  </mergeCells>
  <dataValidations count="1">
    <dataValidation type="whole" allowBlank="1" showInputMessage="1" showErrorMessage="1" sqref="H34 H22 H25 H28 H31">
      <formula1>0</formula1>
      <formula2>200</formula2>
    </dataValidation>
  </dataValidations>
  <hyperlinks>
    <hyperlink ref="F22" location="ВС!F1" display="Добавить здания"/>
    <hyperlink ref="F25" location="ВС!F1" display="Добавить сооружения"/>
    <hyperlink ref="F28" location="ВС!F1" display="Добавить сети"/>
    <hyperlink ref="F31" location="ВС!F1" display="Добавить оборудование"/>
    <hyperlink ref="F34" location="ВС!F1" display="Добавить прочие основные средства"/>
    <hyperlink ref="C20" location="ВС!C1" display="+"/>
    <hyperlink ref="C23" location="ВС!C1" display="+"/>
    <hyperlink ref="C26" location="ВС!C1" display="+"/>
    <hyperlink ref="C29" location="ВС!C1" display="+"/>
    <hyperlink ref="C32" location="ВС!C1" display="+"/>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39" r:id="rId2"/>
  <legacyDrawing r:id="rId1"/>
</worksheet>
</file>

<file path=xl/worksheets/sheet8.xml><?xml version="1.0" encoding="utf-8"?>
<worksheet xmlns="http://schemas.openxmlformats.org/spreadsheetml/2006/main" xmlns:r="http://schemas.openxmlformats.org/officeDocument/2006/relationships">
  <sheetPr codeName="Лист2">
    <pageSetUpPr fitToPage="1"/>
  </sheetPr>
  <dimension ref="A1:AI39"/>
  <sheetViews>
    <sheetView showGridLines="0" zoomScalePageLayoutView="0" workbookViewId="0" topLeftCell="C4">
      <selection activeCell="C4" sqref="C4"/>
    </sheetView>
  </sheetViews>
  <sheetFormatPr defaultColWidth="9.140625" defaultRowHeight="11.25"/>
  <cols>
    <col min="1" max="2" width="9.57421875" style="162" hidden="1" customWidth="1"/>
    <col min="3" max="3" width="18.57421875" style="0" customWidth="1"/>
    <col min="5" max="5" width="11.7109375" style="0" bestFit="1" customWidth="1"/>
    <col min="6" max="6" width="51.57421875" style="0" customWidth="1"/>
    <col min="7" max="7" width="25.7109375" style="0" customWidth="1"/>
    <col min="8" max="8" width="21.421875" style="0" customWidth="1"/>
    <col min="9" max="9" width="11.421875" style="0" customWidth="1"/>
    <col min="10" max="11" width="22.140625" style="0" customWidth="1"/>
    <col min="12" max="15" width="11.421875" style="0" customWidth="1"/>
    <col min="16" max="17" width="16.8515625" style="0" customWidth="1"/>
    <col min="18" max="21" width="15.7109375" style="0" customWidth="1"/>
    <col min="22" max="22" width="35.8515625" style="0" bestFit="1" customWidth="1"/>
    <col min="23" max="29" width="15.7109375" style="0" customWidth="1"/>
    <col min="34" max="35" width="9.140625" style="46" hidden="1" customWidth="1"/>
  </cols>
  <sheetData>
    <row r="1" spans="1:29" s="46" customFormat="1" ht="11.25" customHeight="1" hidden="1">
      <c r="A1" s="162">
        <f>ID</f>
        <v>27307314</v>
      </c>
      <c r="B1" s="162"/>
      <c r="G1" s="48"/>
      <c r="H1" s="48"/>
      <c r="I1" s="48"/>
      <c r="J1" s="48"/>
      <c r="K1" s="48"/>
      <c r="L1" s="48"/>
      <c r="M1" s="48"/>
      <c r="N1" s="48"/>
      <c r="O1" s="48"/>
      <c r="P1" s="48"/>
      <c r="Q1" s="48"/>
      <c r="R1" s="48"/>
      <c r="S1" s="48"/>
      <c r="T1" s="48"/>
      <c r="U1" s="48"/>
      <c r="V1" s="48"/>
      <c r="W1" s="48"/>
      <c r="X1" s="48"/>
      <c r="Y1" s="48"/>
      <c r="Z1" s="48"/>
      <c r="AA1" s="48"/>
      <c r="AB1" s="48"/>
      <c r="AC1" s="48"/>
    </row>
    <row r="2" spans="1:29" s="46" customFormat="1" ht="11.25" customHeight="1" hidden="1">
      <c r="A2" s="162"/>
      <c r="B2" s="162"/>
      <c r="G2" s="47"/>
      <c r="H2" s="47"/>
      <c r="I2" s="47"/>
      <c r="J2" s="47"/>
      <c r="K2" s="47"/>
      <c r="L2" s="47"/>
      <c r="M2" s="47"/>
      <c r="N2" s="47"/>
      <c r="O2" s="47"/>
      <c r="P2" s="47"/>
      <c r="Q2" s="47"/>
      <c r="R2" s="47"/>
      <c r="S2" s="47"/>
      <c r="T2" s="47"/>
      <c r="U2" s="47"/>
      <c r="V2" s="47"/>
      <c r="W2" s="47"/>
      <c r="X2" s="47"/>
      <c r="Y2" s="47"/>
      <c r="Z2" s="47"/>
      <c r="AA2" s="47"/>
      <c r="AB2" s="47"/>
      <c r="AC2" s="47"/>
    </row>
    <row r="3" spans="1:30" s="46" customFormat="1" ht="11.25" customHeight="1" hidden="1">
      <c r="A3" s="162"/>
      <c r="B3" s="162"/>
      <c r="AD3" s="60"/>
    </row>
    <row r="4" spans="1:30" s="107" customFormat="1" ht="18.75" customHeight="1">
      <c r="A4" s="162"/>
      <c r="B4" s="162"/>
      <c r="E4" s="310" t="s">
        <v>195</v>
      </c>
      <c r="F4" s="310"/>
      <c r="Q4" s="310" t="s">
        <v>196</v>
      </c>
      <c r="R4" s="310"/>
      <c r="AC4" s="310" t="s">
        <v>195</v>
      </c>
      <c r="AD4" s="310"/>
    </row>
    <row r="5" spans="1:30" s="107" customFormat="1" ht="48" customHeight="1">
      <c r="A5" s="162"/>
      <c r="B5" s="162"/>
      <c r="D5" s="193"/>
      <c r="E5" s="311" t="s">
        <v>197</v>
      </c>
      <c r="F5" s="311"/>
      <c r="Q5" s="311" t="s">
        <v>198</v>
      </c>
      <c r="R5" s="311"/>
      <c r="AC5" s="304">
        <f>IF(B_POST="","",B_POST)</f>
      </c>
      <c r="AD5" s="304"/>
    </row>
    <row r="6" spans="1:30" s="107" customFormat="1" ht="18.75" customHeight="1">
      <c r="A6" s="162"/>
      <c r="B6" s="162"/>
      <c r="D6" s="111"/>
      <c r="E6" s="195"/>
      <c r="F6" s="196"/>
      <c r="Q6" s="195"/>
      <c r="R6" s="196"/>
      <c r="AC6" s="305">
        <f>IF(B_FIO="","",B_FIO)</f>
      </c>
      <c r="AD6" s="305"/>
    </row>
    <row r="7" spans="1:30" s="107" customFormat="1" ht="18.75" customHeight="1">
      <c r="A7" s="162"/>
      <c r="B7" s="162"/>
      <c r="D7" s="111"/>
      <c r="E7" s="194"/>
      <c r="F7" s="180" t="s">
        <v>93</v>
      </c>
      <c r="Q7" s="194"/>
      <c r="R7" s="180" t="s">
        <v>93</v>
      </c>
      <c r="AC7" s="306" t="s">
        <v>93</v>
      </c>
      <c r="AD7" s="306"/>
    </row>
    <row r="8" spans="1:30" s="107" customFormat="1" ht="18.75" customHeight="1">
      <c r="A8" s="162"/>
      <c r="B8" s="162"/>
      <c r="D8" s="111"/>
      <c r="E8" s="197"/>
      <c r="F8" s="198" t="s">
        <v>94</v>
      </c>
      <c r="Q8" s="197"/>
      <c r="R8" s="198" t="s">
        <v>94</v>
      </c>
      <c r="AC8" s="145" t="s">
        <v>94</v>
      </c>
      <c r="AD8" s="112"/>
    </row>
    <row r="9" spans="4:30" ht="18.75" customHeight="1" thickBot="1">
      <c r="D9" s="112"/>
      <c r="E9" s="199"/>
      <c r="F9" s="200"/>
      <c r="G9" s="168"/>
      <c r="H9" s="168"/>
      <c r="I9" s="168"/>
      <c r="J9" s="168"/>
      <c r="K9" s="168"/>
      <c r="L9" s="168"/>
      <c r="M9" s="168"/>
      <c r="N9" s="168"/>
      <c r="O9" s="168"/>
      <c r="P9" s="168"/>
      <c r="Q9" s="168"/>
      <c r="R9" s="168"/>
      <c r="S9" s="168"/>
      <c r="T9" s="168"/>
      <c r="U9" s="168"/>
      <c r="V9" s="168"/>
      <c r="AD9" s="110"/>
    </row>
    <row r="10" spans="4:30" ht="15" customHeight="1">
      <c r="D10" s="289" t="e">
        <f>"Инвестиционная программа на "&amp;INV_BEGIN&amp;" - "&amp;INV_BEGIN+LEFT(INV_PERIOD,1)-1&amp;" гг.  (План)"</f>
        <v>#VALUE!</v>
      </c>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1"/>
    </row>
    <row r="11" spans="4:30" ht="15" customHeight="1">
      <c r="D11" s="294">
        <f>COMPANY</f>
        <v>0</v>
      </c>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6"/>
    </row>
    <row r="12" spans="4:30" ht="15" customHeight="1" thickBot="1">
      <c r="D12" s="253" t="s">
        <v>167</v>
      </c>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5"/>
    </row>
    <row r="13" spans="1:30" s="107" customFormat="1" ht="16.5" customHeight="1">
      <c r="A13" s="163"/>
      <c r="B13" s="16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row>
    <row r="15" spans="4:30" ht="12" thickBot="1">
      <c r="D15" s="33"/>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7"/>
    </row>
    <row r="16" spans="4:30" ht="48.75" customHeight="1">
      <c r="D16" s="32"/>
      <c r="E16" s="299" t="s">
        <v>38</v>
      </c>
      <c r="F16" s="292" t="s">
        <v>95</v>
      </c>
      <c r="G16" s="292" t="s">
        <v>96</v>
      </c>
      <c r="H16" s="297" t="s">
        <v>139</v>
      </c>
      <c r="I16" s="297"/>
      <c r="J16" s="303" t="s">
        <v>203</v>
      </c>
      <c r="K16" s="303" t="s">
        <v>204</v>
      </c>
      <c r="L16" s="303" t="s">
        <v>175</v>
      </c>
      <c r="M16" s="303"/>
      <c r="N16" s="303"/>
      <c r="O16" s="303"/>
      <c r="P16" s="303" t="s">
        <v>225</v>
      </c>
      <c r="Q16" s="303" t="str">
        <f>"Остаток сметной стоимости на 01.01."&amp;INV_BEGIN&amp;", тыс. руб."</f>
        <v>Остаток сметной стоимости на 01.01., тыс. руб.</v>
      </c>
      <c r="R16" s="313" t="s">
        <v>178</v>
      </c>
      <c r="S16" s="314"/>
      <c r="T16" s="314"/>
      <c r="U16" s="315"/>
      <c r="V16" s="292" t="s">
        <v>97</v>
      </c>
      <c r="W16" s="307" t="s">
        <v>226</v>
      </c>
      <c r="X16" s="308"/>
      <c r="Y16" s="308"/>
      <c r="Z16" s="308"/>
      <c r="AA16" s="308"/>
      <c r="AB16" s="308"/>
      <c r="AC16" s="309"/>
      <c r="AD16" s="38"/>
    </row>
    <row r="17" spans="4:30" ht="48.75" customHeight="1" thickBot="1">
      <c r="D17" s="32"/>
      <c r="E17" s="300"/>
      <c r="F17" s="301"/>
      <c r="G17" s="293"/>
      <c r="H17" s="298"/>
      <c r="I17" s="298"/>
      <c r="J17" s="312"/>
      <c r="K17" s="312"/>
      <c r="L17" s="302" t="s">
        <v>176</v>
      </c>
      <c r="M17" s="302"/>
      <c r="N17" s="302" t="s">
        <v>177</v>
      </c>
      <c r="O17" s="316"/>
      <c r="P17" s="302"/>
      <c r="Q17" s="302"/>
      <c r="R17" s="184" t="s">
        <v>179</v>
      </c>
      <c r="S17" s="184" t="s">
        <v>180</v>
      </c>
      <c r="T17" s="184" t="s">
        <v>181</v>
      </c>
      <c r="U17" s="184" t="s">
        <v>182</v>
      </c>
      <c r="V17" s="293"/>
      <c r="W17" s="185">
        <f>INV_BEGIN</f>
        <v>0</v>
      </c>
      <c r="X17" s="185">
        <f>INV_BEGIN+1</f>
        <v>1</v>
      </c>
      <c r="Y17" s="185">
        <f>INV_BEGIN+2</f>
        <v>2</v>
      </c>
      <c r="Z17" s="185">
        <f>INV_BEGIN+3</f>
        <v>3</v>
      </c>
      <c r="AA17" s="185">
        <f>INV_BEGIN+4</f>
        <v>4</v>
      </c>
      <c r="AB17" s="185">
        <f>INV_BEGIN+5</f>
        <v>5</v>
      </c>
      <c r="AC17" s="181" t="s">
        <v>183</v>
      </c>
      <c r="AD17" s="38"/>
    </row>
    <row r="18" spans="4:30" ht="15.75" thickBot="1">
      <c r="D18" s="32"/>
      <c r="E18" s="130">
        <v>1</v>
      </c>
      <c r="F18" s="130">
        <v>2</v>
      </c>
      <c r="G18" s="130">
        <v>3</v>
      </c>
      <c r="H18" s="288">
        <v>4</v>
      </c>
      <c r="I18" s="288"/>
      <c r="J18" s="183" t="s">
        <v>184</v>
      </c>
      <c r="K18" s="183" t="s">
        <v>185</v>
      </c>
      <c r="L18" s="183" t="s">
        <v>186</v>
      </c>
      <c r="M18" s="183" t="s">
        <v>187</v>
      </c>
      <c r="N18" s="183" t="s">
        <v>146</v>
      </c>
      <c r="O18" s="183" t="s">
        <v>147</v>
      </c>
      <c r="P18" s="183" t="s">
        <v>148</v>
      </c>
      <c r="Q18" s="183" t="s">
        <v>149</v>
      </c>
      <c r="R18" s="183" t="s">
        <v>150</v>
      </c>
      <c r="S18" s="183" t="s">
        <v>151</v>
      </c>
      <c r="T18" s="183" t="s">
        <v>152</v>
      </c>
      <c r="U18" s="183" t="s">
        <v>153</v>
      </c>
      <c r="V18" s="183" t="s">
        <v>188</v>
      </c>
      <c r="W18" s="183" t="s">
        <v>189</v>
      </c>
      <c r="X18" s="183" t="s">
        <v>190</v>
      </c>
      <c r="Y18" s="183" t="s">
        <v>191</v>
      </c>
      <c r="Z18" s="183" t="s">
        <v>192</v>
      </c>
      <c r="AA18" s="183" t="s">
        <v>193</v>
      </c>
      <c r="AB18" s="183" t="s">
        <v>194</v>
      </c>
      <c r="AC18" s="183" t="s">
        <v>202</v>
      </c>
      <c r="AD18" s="38"/>
    </row>
    <row r="19" spans="1:35" s="104" customFormat="1" ht="11.25">
      <c r="A19" s="103"/>
      <c r="B19" s="103"/>
      <c r="D19" s="105"/>
      <c r="E19" s="146"/>
      <c r="F19" s="142" t="s">
        <v>99</v>
      </c>
      <c r="G19" s="147"/>
      <c r="H19" s="147"/>
      <c r="I19" s="147"/>
      <c r="J19" s="147"/>
      <c r="K19" s="147"/>
      <c r="L19" s="147"/>
      <c r="M19" s="147"/>
      <c r="N19" s="147"/>
      <c r="O19" s="147"/>
      <c r="P19" s="147"/>
      <c r="Q19" s="147"/>
      <c r="R19" s="147"/>
      <c r="S19" s="147"/>
      <c r="T19" s="147"/>
      <c r="U19" s="147"/>
      <c r="V19" s="147"/>
      <c r="W19" s="143">
        <f aca="true" t="shared" si="0" ref="W19:AC19">W20+W23+W26+W29+W32</f>
        <v>0</v>
      </c>
      <c r="X19" s="143">
        <f t="shared" si="0"/>
        <v>0</v>
      </c>
      <c r="Y19" s="143">
        <f t="shared" si="0"/>
        <v>0</v>
      </c>
      <c r="Z19" s="143">
        <f t="shared" si="0"/>
        <v>0</v>
      </c>
      <c r="AA19" s="143">
        <f t="shared" si="0"/>
        <v>0</v>
      </c>
      <c r="AB19" s="143">
        <f t="shared" si="0"/>
        <v>0</v>
      </c>
      <c r="AC19" s="190">
        <f t="shared" si="0"/>
        <v>0</v>
      </c>
      <c r="AD19" s="38"/>
      <c r="AH19" s="103"/>
      <c r="AI19" s="103"/>
    </row>
    <row r="20" spans="1:35" s="104" customFormat="1" ht="12" thickBot="1">
      <c r="A20" s="103"/>
      <c r="B20" s="103"/>
      <c r="C20" s="144" t="s">
        <v>171</v>
      </c>
      <c r="D20" s="105"/>
      <c r="E20" s="119" t="s">
        <v>67</v>
      </c>
      <c r="F20" s="166" t="s">
        <v>98</v>
      </c>
      <c r="G20" s="114"/>
      <c r="H20" s="114"/>
      <c r="I20" s="114"/>
      <c r="J20" s="114"/>
      <c r="K20" s="114"/>
      <c r="L20" s="114"/>
      <c r="M20" s="114"/>
      <c r="N20" s="114"/>
      <c r="O20" s="114"/>
      <c r="P20" s="114"/>
      <c r="Q20" s="114"/>
      <c r="R20" s="114"/>
      <c r="S20" s="114"/>
      <c r="T20" s="114"/>
      <c r="U20" s="114"/>
      <c r="V20" s="167"/>
      <c r="W20" s="118">
        <f>SUM(W21:W22)/2</f>
        <v>0</v>
      </c>
      <c r="X20" s="118">
        <f>SUMIF(V21:V22,"=Всего по объекту",X21:X22)</f>
        <v>0</v>
      </c>
      <c r="Y20" s="118">
        <f>SUM(Y21:Y22)/2</f>
        <v>0</v>
      </c>
      <c r="Z20" s="118">
        <f>SUM(Z21:Z22)/2</f>
        <v>0</v>
      </c>
      <c r="AA20" s="118">
        <f>SUM(AA21:AA22)/2</f>
        <v>0</v>
      </c>
      <c r="AB20" s="118">
        <f>SUM(AB21:AB22)/2</f>
        <v>0</v>
      </c>
      <c r="AC20" s="191">
        <f>SUM(AC21:AC22)/2</f>
        <v>0</v>
      </c>
      <c r="AD20" s="38"/>
      <c r="AH20" s="103"/>
      <c r="AI20" s="103"/>
    </row>
    <row r="21" spans="1:35" s="104" customFormat="1" ht="12" hidden="1" thickBot="1">
      <c r="A21" s="103"/>
      <c r="B21" s="103"/>
      <c r="C21" s="144"/>
      <c r="D21" s="105"/>
      <c r="E21" s="165" t="s">
        <v>141</v>
      </c>
      <c r="F21" s="156"/>
      <c r="G21" s="140"/>
      <c r="H21" s="140"/>
      <c r="I21" s="140"/>
      <c r="J21" s="140"/>
      <c r="K21" s="140"/>
      <c r="L21" s="140"/>
      <c r="M21" s="140"/>
      <c r="N21" s="140"/>
      <c r="O21" s="140"/>
      <c r="P21" s="140"/>
      <c r="Q21" s="140"/>
      <c r="R21" s="140"/>
      <c r="S21" s="140"/>
      <c r="T21" s="140"/>
      <c r="U21" s="140"/>
      <c r="V21" s="140"/>
      <c r="W21" s="141"/>
      <c r="X21" s="141"/>
      <c r="Y21" s="140"/>
      <c r="Z21" s="140"/>
      <c r="AA21" s="140"/>
      <c r="AB21" s="140"/>
      <c r="AC21" s="192"/>
      <c r="AD21" s="38"/>
      <c r="AH21" s="103"/>
      <c r="AI21" s="103"/>
    </row>
    <row r="22" spans="1:35" s="104" customFormat="1" ht="12" thickBot="1">
      <c r="A22" s="103"/>
      <c r="B22" s="103"/>
      <c r="D22" s="105"/>
      <c r="E22" s="115"/>
      <c r="F22" s="164" t="s">
        <v>103</v>
      </c>
      <c r="G22" s="174" t="s">
        <v>155</v>
      </c>
      <c r="H22" s="175"/>
      <c r="I22" s="99"/>
      <c r="J22" s="99"/>
      <c r="K22" s="99"/>
      <c r="L22" s="99"/>
      <c r="M22" s="99"/>
      <c r="N22" s="99"/>
      <c r="O22" s="99"/>
      <c r="P22" s="99"/>
      <c r="Q22" s="99"/>
      <c r="R22" s="99"/>
      <c r="S22" s="99"/>
      <c r="T22" s="99"/>
      <c r="U22" s="99"/>
      <c r="V22" s="99"/>
      <c r="W22" s="99"/>
      <c r="X22" s="99"/>
      <c r="Y22" s="99"/>
      <c r="Z22" s="99"/>
      <c r="AA22" s="99"/>
      <c r="AB22" s="99"/>
      <c r="AC22" s="100"/>
      <c r="AD22" s="38"/>
      <c r="AH22" s="103"/>
      <c r="AI22" s="103"/>
    </row>
    <row r="23" spans="1:35" s="104" customFormat="1" ht="12" thickBot="1">
      <c r="A23" s="103"/>
      <c r="B23" s="103"/>
      <c r="C23" s="144" t="s">
        <v>171</v>
      </c>
      <c r="D23" s="105"/>
      <c r="E23" s="119" t="s">
        <v>71</v>
      </c>
      <c r="F23" s="166" t="s">
        <v>123</v>
      </c>
      <c r="G23" s="114"/>
      <c r="H23" s="114"/>
      <c r="I23" s="114"/>
      <c r="J23" s="114"/>
      <c r="K23" s="114"/>
      <c r="L23" s="114"/>
      <c r="M23" s="114"/>
      <c r="N23" s="114"/>
      <c r="O23" s="114"/>
      <c r="P23" s="114"/>
      <c r="Q23" s="114"/>
      <c r="R23" s="114"/>
      <c r="S23" s="114"/>
      <c r="T23" s="114"/>
      <c r="U23" s="114"/>
      <c r="V23" s="167"/>
      <c r="W23" s="118">
        <f>SUM(W24:W25)/2</f>
        <v>0</v>
      </c>
      <c r="X23" s="118">
        <f>SUMIF(V24:V25,"=Всего по объекту",X24:X25)</f>
        <v>0</v>
      </c>
      <c r="Y23" s="118">
        <f>SUM(Y24:Y25)/2</f>
        <v>0</v>
      </c>
      <c r="Z23" s="118">
        <f>SUM(Z24:Z25)/2</f>
        <v>0</v>
      </c>
      <c r="AA23" s="118">
        <f>SUM(AA24:AA25)/2</f>
        <v>0</v>
      </c>
      <c r="AB23" s="118">
        <f>SUM(AB24:AB25)/2</f>
        <v>0</v>
      </c>
      <c r="AC23" s="191">
        <f>SUM(AC24:AC25)/2</f>
        <v>0</v>
      </c>
      <c r="AD23" s="38"/>
      <c r="AH23" s="103"/>
      <c r="AI23" s="103"/>
    </row>
    <row r="24" spans="1:35" s="104" customFormat="1" ht="12" hidden="1" thickBot="1">
      <c r="A24" s="103"/>
      <c r="B24" s="103"/>
      <c r="C24" s="144"/>
      <c r="D24" s="105"/>
      <c r="E24" s="165" t="s">
        <v>143</v>
      </c>
      <c r="F24" s="156"/>
      <c r="G24" s="140"/>
      <c r="H24" s="140"/>
      <c r="I24" s="140"/>
      <c r="J24" s="140"/>
      <c r="K24" s="140"/>
      <c r="L24" s="140"/>
      <c r="M24" s="140"/>
      <c r="N24" s="140"/>
      <c r="O24" s="140"/>
      <c r="P24" s="140"/>
      <c r="Q24" s="140"/>
      <c r="R24" s="140"/>
      <c r="S24" s="140"/>
      <c r="T24" s="140"/>
      <c r="U24" s="140"/>
      <c r="V24" s="140"/>
      <c r="W24" s="141"/>
      <c r="X24" s="141"/>
      <c r="Y24" s="140"/>
      <c r="Z24" s="140"/>
      <c r="AA24" s="140"/>
      <c r="AB24" s="140"/>
      <c r="AC24" s="192"/>
      <c r="AD24" s="38"/>
      <c r="AH24" s="103"/>
      <c r="AI24" s="103"/>
    </row>
    <row r="25" spans="1:30" ht="12" thickBot="1">
      <c r="A25" s="46"/>
      <c r="B25" s="46"/>
      <c r="D25" s="32"/>
      <c r="E25" s="115"/>
      <c r="F25" s="164" t="s">
        <v>165</v>
      </c>
      <c r="G25" s="174" t="s">
        <v>155</v>
      </c>
      <c r="H25" s="175"/>
      <c r="I25" s="99"/>
      <c r="J25" s="99"/>
      <c r="K25" s="99"/>
      <c r="L25" s="99"/>
      <c r="M25" s="99"/>
      <c r="N25" s="99"/>
      <c r="O25" s="99"/>
      <c r="P25" s="99"/>
      <c r="Q25" s="99"/>
      <c r="R25" s="99"/>
      <c r="S25" s="99"/>
      <c r="T25" s="99"/>
      <c r="U25" s="99"/>
      <c r="V25" s="99"/>
      <c r="W25" s="99"/>
      <c r="X25" s="99"/>
      <c r="Y25" s="99"/>
      <c r="Z25" s="99"/>
      <c r="AA25" s="99"/>
      <c r="AB25" s="99"/>
      <c r="AC25" s="100"/>
      <c r="AD25" s="38"/>
    </row>
    <row r="26" spans="1:35" s="104" customFormat="1" ht="12" thickBot="1">
      <c r="A26" s="103"/>
      <c r="B26" s="103"/>
      <c r="C26" s="144" t="s">
        <v>171</v>
      </c>
      <c r="D26" s="105"/>
      <c r="E26" s="119" t="s">
        <v>73</v>
      </c>
      <c r="F26" s="166" t="s">
        <v>163</v>
      </c>
      <c r="G26" s="114"/>
      <c r="H26" s="114"/>
      <c r="I26" s="114"/>
      <c r="J26" s="114"/>
      <c r="K26" s="114"/>
      <c r="L26" s="114"/>
      <c r="M26" s="114"/>
      <c r="N26" s="114"/>
      <c r="O26" s="114"/>
      <c r="P26" s="114"/>
      <c r="Q26" s="114"/>
      <c r="R26" s="114"/>
      <c r="S26" s="114"/>
      <c r="T26" s="114"/>
      <c r="U26" s="114"/>
      <c r="V26" s="167"/>
      <c r="W26" s="118">
        <f>SUM(W27:W28)/2</f>
        <v>0</v>
      </c>
      <c r="X26" s="118">
        <f>SUMIF(V27:V28,"=Всего по объекту",X27:X28)</f>
        <v>0</v>
      </c>
      <c r="Y26" s="118">
        <f>SUM(Y27:Y28)/2</f>
        <v>0</v>
      </c>
      <c r="Z26" s="118">
        <f>SUM(Z27:Z28)/2</f>
        <v>0</v>
      </c>
      <c r="AA26" s="118">
        <f>SUM(AA27:AA28)/2</f>
        <v>0</v>
      </c>
      <c r="AB26" s="118">
        <f>SUM(AB27:AB28)/2</f>
        <v>0</v>
      </c>
      <c r="AC26" s="191">
        <f>SUM(AC27:AC28)/2</f>
        <v>0</v>
      </c>
      <c r="AD26" s="38"/>
      <c r="AH26" s="103"/>
      <c r="AI26" s="103"/>
    </row>
    <row r="27" spans="1:35" s="104" customFormat="1" ht="12" hidden="1" thickBot="1">
      <c r="A27" s="103"/>
      <c r="B27" s="103"/>
      <c r="C27" s="144"/>
      <c r="D27" s="105"/>
      <c r="E27" s="165" t="s">
        <v>142</v>
      </c>
      <c r="F27" s="156"/>
      <c r="G27" s="140"/>
      <c r="H27" s="140"/>
      <c r="I27" s="140"/>
      <c r="J27" s="140"/>
      <c r="K27" s="140"/>
      <c r="L27" s="140"/>
      <c r="M27" s="140"/>
      <c r="N27" s="140"/>
      <c r="O27" s="140"/>
      <c r="P27" s="140"/>
      <c r="Q27" s="140"/>
      <c r="R27" s="140"/>
      <c r="S27" s="140"/>
      <c r="T27" s="140"/>
      <c r="U27" s="140"/>
      <c r="V27" s="140"/>
      <c r="W27" s="141"/>
      <c r="X27" s="141"/>
      <c r="Y27" s="140"/>
      <c r="Z27" s="140"/>
      <c r="AA27" s="140"/>
      <c r="AB27" s="140"/>
      <c r="AC27" s="192"/>
      <c r="AD27" s="38"/>
      <c r="AH27" s="103"/>
      <c r="AI27" s="103"/>
    </row>
    <row r="28" spans="1:35" s="104" customFormat="1" ht="12" thickBot="1">
      <c r="A28" s="103"/>
      <c r="B28" s="103"/>
      <c r="D28" s="105"/>
      <c r="E28" s="115"/>
      <c r="F28" s="164" t="s">
        <v>166</v>
      </c>
      <c r="G28" s="174" t="s">
        <v>155</v>
      </c>
      <c r="H28" s="175"/>
      <c r="I28" s="99"/>
      <c r="J28" s="99"/>
      <c r="K28" s="99"/>
      <c r="L28" s="99"/>
      <c r="M28" s="99"/>
      <c r="N28" s="99"/>
      <c r="O28" s="99"/>
      <c r="P28" s="99"/>
      <c r="Q28" s="99"/>
      <c r="R28" s="99"/>
      <c r="S28" s="99"/>
      <c r="T28" s="99"/>
      <c r="U28" s="99"/>
      <c r="V28" s="99"/>
      <c r="W28" s="99"/>
      <c r="X28" s="99"/>
      <c r="Y28" s="99"/>
      <c r="Z28" s="99"/>
      <c r="AA28" s="99"/>
      <c r="AB28" s="99"/>
      <c r="AC28" s="100"/>
      <c r="AD28" s="38"/>
      <c r="AH28" s="103"/>
      <c r="AI28" s="103"/>
    </row>
    <row r="29" spans="1:35" s="104" customFormat="1" ht="12.75" customHeight="1" thickBot="1">
      <c r="A29" s="103"/>
      <c r="B29" s="103"/>
      <c r="C29" s="144" t="s">
        <v>171</v>
      </c>
      <c r="D29" s="105"/>
      <c r="E29" s="119" t="s">
        <v>74</v>
      </c>
      <c r="F29" s="166" t="s">
        <v>124</v>
      </c>
      <c r="G29" s="114"/>
      <c r="H29" s="114"/>
      <c r="I29" s="114"/>
      <c r="J29" s="114"/>
      <c r="K29" s="114"/>
      <c r="L29" s="114"/>
      <c r="M29" s="114"/>
      <c r="N29" s="114"/>
      <c r="O29" s="114"/>
      <c r="P29" s="114"/>
      <c r="Q29" s="114"/>
      <c r="R29" s="114"/>
      <c r="S29" s="114"/>
      <c r="T29" s="114"/>
      <c r="U29" s="114"/>
      <c r="V29" s="167"/>
      <c r="W29" s="118">
        <f>SUM(W30:W31)/2</f>
        <v>0</v>
      </c>
      <c r="X29" s="118">
        <f>SUMIF(V30:V31,"=Всего по объекту",X30:X31)</f>
        <v>0</v>
      </c>
      <c r="Y29" s="118">
        <f>SUM(Y30:Y31)/2</f>
        <v>0</v>
      </c>
      <c r="Z29" s="118">
        <f>SUM(Z30:Z31)/2</f>
        <v>0</v>
      </c>
      <c r="AA29" s="118">
        <f>SUM(AA30:AA31)/2</f>
        <v>0</v>
      </c>
      <c r="AB29" s="118">
        <f>SUM(AB30:AB31)/2</f>
        <v>0</v>
      </c>
      <c r="AC29" s="191">
        <f>SUM(AC30:AC31)/2</f>
        <v>0</v>
      </c>
      <c r="AD29" s="38"/>
      <c r="AH29" s="103"/>
      <c r="AI29" s="103"/>
    </row>
    <row r="30" spans="1:35" s="104" customFormat="1" ht="12" hidden="1" thickBot="1">
      <c r="A30" s="103"/>
      <c r="B30" s="103"/>
      <c r="C30" s="144"/>
      <c r="D30" s="105"/>
      <c r="E30" s="165" t="s">
        <v>144</v>
      </c>
      <c r="F30" s="156"/>
      <c r="G30" s="140"/>
      <c r="H30" s="140"/>
      <c r="I30" s="140"/>
      <c r="J30" s="140"/>
      <c r="K30" s="140"/>
      <c r="L30" s="140"/>
      <c r="M30" s="140"/>
      <c r="N30" s="140"/>
      <c r="O30" s="140"/>
      <c r="P30" s="140"/>
      <c r="Q30" s="140"/>
      <c r="R30" s="140"/>
      <c r="S30" s="140"/>
      <c r="T30" s="140"/>
      <c r="U30" s="140"/>
      <c r="V30" s="140"/>
      <c r="W30" s="141"/>
      <c r="X30" s="141"/>
      <c r="Y30" s="140"/>
      <c r="Z30" s="140"/>
      <c r="AA30" s="140"/>
      <c r="AB30" s="140"/>
      <c r="AC30" s="192"/>
      <c r="AD30" s="38"/>
      <c r="AH30" s="103"/>
      <c r="AI30" s="103"/>
    </row>
    <row r="31" spans="1:35" s="104" customFormat="1" ht="12" thickBot="1">
      <c r="A31" s="103"/>
      <c r="B31" s="103"/>
      <c r="D31" s="105"/>
      <c r="E31" s="115"/>
      <c r="F31" s="164" t="s">
        <v>130</v>
      </c>
      <c r="G31" s="174" t="s">
        <v>155</v>
      </c>
      <c r="H31" s="175"/>
      <c r="I31" s="99"/>
      <c r="J31" s="99"/>
      <c r="K31" s="99"/>
      <c r="L31" s="99"/>
      <c r="M31" s="99"/>
      <c r="N31" s="99"/>
      <c r="O31" s="99"/>
      <c r="P31" s="99"/>
      <c r="Q31" s="99"/>
      <c r="R31" s="99"/>
      <c r="S31" s="99"/>
      <c r="T31" s="99"/>
      <c r="U31" s="99"/>
      <c r="V31" s="99"/>
      <c r="W31" s="99"/>
      <c r="X31" s="99"/>
      <c r="Y31" s="99"/>
      <c r="Z31" s="99"/>
      <c r="AA31" s="99"/>
      <c r="AB31" s="99"/>
      <c r="AC31" s="100"/>
      <c r="AD31" s="38"/>
      <c r="AH31" s="103"/>
      <c r="AI31" s="103"/>
    </row>
    <row r="32" spans="1:35" s="104" customFormat="1" ht="12" thickBot="1">
      <c r="A32" s="103"/>
      <c r="B32" s="103"/>
      <c r="C32" s="144" t="s">
        <v>171</v>
      </c>
      <c r="D32" s="105"/>
      <c r="E32" s="213" t="s">
        <v>75</v>
      </c>
      <c r="F32" s="166" t="s">
        <v>125</v>
      </c>
      <c r="G32" s="114"/>
      <c r="H32" s="114"/>
      <c r="I32" s="114"/>
      <c r="J32" s="114"/>
      <c r="K32" s="114"/>
      <c r="L32" s="114"/>
      <c r="M32" s="114"/>
      <c r="N32" s="114"/>
      <c r="O32" s="114"/>
      <c r="P32" s="114"/>
      <c r="Q32" s="114"/>
      <c r="R32" s="114"/>
      <c r="S32" s="114"/>
      <c r="T32" s="114"/>
      <c r="U32" s="114"/>
      <c r="V32" s="167"/>
      <c r="W32" s="118">
        <f>SUM(W33:W34)/2</f>
        <v>0</v>
      </c>
      <c r="X32" s="118">
        <f>SUMIF(V33:V34,"=Всего по объекту",X33:X34)</f>
        <v>0</v>
      </c>
      <c r="Y32" s="118">
        <f>SUM(Y33:Y34)/2</f>
        <v>0</v>
      </c>
      <c r="Z32" s="118">
        <f>SUM(Z33:Z34)/2</f>
        <v>0</v>
      </c>
      <c r="AA32" s="118">
        <f>SUM(AA33:AA34)/2</f>
        <v>0</v>
      </c>
      <c r="AB32" s="118">
        <f>SUM(AB33:AB34)/2</f>
        <v>0</v>
      </c>
      <c r="AC32" s="191">
        <f>SUM(AC33:AC34)/2</f>
        <v>0</v>
      </c>
      <c r="AD32" s="38"/>
      <c r="AH32" s="103"/>
      <c r="AI32" s="103"/>
    </row>
    <row r="33" spans="1:35" s="104" customFormat="1" ht="12" hidden="1" thickBot="1">
      <c r="A33" s="103"/>
      <c r="B33" s="103"/>
      <c r="C33" s="144"/>
      <c r="D33" s="105"/>
      <c r="E33" s="186" t="s">
        <v>145</v>
      </c>
      <c r="F33" s="187"/>
      <c r="G33" s="188"/>
      <c r="H33" s="188"/>
      <c r="I33" s="188"/>
      <c r="J33" s="188"/>
      <c r="K33" s="188"/>
      <c r="L33" s="188"/>
      <c r="M33" s="188"/>
      <c r="N33" s="188"/>
      <c r="O33" s="188"/>
      <c r="P33" s="188"/>
      <c r="Q33" s="188"/>
      <c r="R33" s="188"/>
      <c r="S33" s="188"/>
      <c r="T33" s="188"/>
      <c r="U33" s="188"/>
      <c r="V33" s="188"/>
      <c r="W33" s="189"/>
      <c r="X33" s="189"/>
      <c r="Y33" s="188"/>
      <c r="Z33" s="188"/>
      <c r="AA33" s="188"/>
      <c r="AB33" s="188"/>
      <c r="AC33" s="212"/>
      <c r="AD33" s="38"/>
      <c r="AH33" s="103"/>
      <c r="AI33" s="103"/>
    </row>
    <row r="34" spans="1:35" s="104" customFormat="1" ht="12" thickBot="1">
      <c r="A34" s="103"/>
      <c r="B34" s="103"/>
      <c r="D34" s="105"/>
      <c r="E34" s="121"/>
      <c r="F34" s="158" t="s">
        <v>131</v>
      </c>
      <c r="G34" s="174" t="s">
        <v>155</v>
      </c>
      <c r="H34" s="175"/>
      <c r="I34" s="71"/>
      <c r="J34" s="71"/>
      <c r="K34" s="71"/>
      <c r="L34" s="71"/>
      <c r="M34" s="71"/>
      <c r="N34" s="71"/>
      <c r="O34" s="71"/>
      <c r="P34" s="71"/>
      <c r="Q34" s="71"/>
      <c r="R34" s="71"/>
      <c r="S34" s="71"/>
      <c r="T34" s="71"/>
      <c r="U34" s="71"/>
      <c r="V34" s="71"/>
      <c r="W34" s="71"/>
      <c r="X34" s="71"/>
      <c r="Y34" s="71"/>
      <c r="Z34" s="71"/>
      <c r="AA34" s="71"/>
      <c r="AB34" s="71"/>
      <c r="AC34" s="122"/>
      <c r="AD34" s="38"/>
      <c r="AH34" s="103"/>
      <c r="AI34" s="103"/>
    </row>
    <row r="35" spans="1:35" s="104" customFormat="1" ht="11.25">
      <c r="A35" s="162"/>
      <c r="B35" s="162"/>
      <c r="D35" s="105"/>
      <c r="E35" s="159"/>
      <c r="F35" s="160"/>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06"/>
      <c r="AH35" s="103"/>
      <c r="AI35" s="103"/>
    </row>
    <row r="36" spans="1:35" s="104" customFormat="1" ht="11.25">
      <c r="A36" s="162"/>
      <c r="B36" s="162"/>
      <c r="D36" s="105"/>
      <c r="E36" s="123" t="s">
        <v>126</v>
      </c>
      <c r="F36" s="124" t="s">
        <v>127</v>
      </c>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06"/>
      <c r="AH36" s="103"/>
      <c r="AI36" s="103"/>
    </row>
    <row r="37" spans="1:35" s="104" customFormat="1" ht="11.25">
      <c r="A37" s="162"/>
      <c r="B37" s="162"/>
      <c r="D37" s="105"/>
      <c r="E37" s="123" t="s">
        <v>128</v>
      </c>
      <c r="F37" s="124" t="s">
        <v>129</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06"/>
      <c r="AH37" s="103"/>
      <c r="AI37" s="103"/>
    </row>
    <row r="38" spans="4:30" ht="11.25">
      <c r="D38" s="32"/>
      <c r="AD38" s="108"/>
    </row>
    <row r="39" spans="4:29" ht="11.25">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row>
  </sheetData>
  <sheetProtection password="E4D4" sheet="1" scenarios="1" formatColumns="0" formatRows="0"/>
  <mergeCells count="26">
    <mergeCell ref="W16:AC16"/>
    <mergeCell ref="E4:F4"/>
    <mergeCell ref="Q4:R4"/>
    <mergeCell ref="AC4:AD4"/>
    <mergeCell ref="E5:F5"/>
    <mergeCell ref="Q5:R5"/>
    <mergeCell ref="AC5:AD5"/>
    <mergeCell ref="AC6:AD6"/>
    <mergeCell ref="J16:J17"/>
    <mergeCell ref="K16:K17"/>
    <mergeCell ref="L17:M17"/>
    <mergeCell ref="N17:O17"/>
    <mergeCell ref="P16:P17"/>
    <mergeCell ref="Q16:Q17"/>
    <mergeCell ref="R16:U16"/>
    <mergeCell ref="V16:V17"/>
    <mergeCell ref="H18:I18"/>
    <mergeCell ref="AC7:AD7"/>
    <mergeCell ref="D10:AD10"/>
    <mergeCell ref="D11:AD11"/>
    <mergeCell ref="H16:I17"/>
    <mergeCell ref="D12:AD12"/>
    <mergeCell ref="E16:E17"/>
    <mergeCell ref="F16:F17"/>
    <mergeCell ref="G16:G17"/>
    <mergeCell ref="L16:O16"/>
  </mergeCells>
  <dataValidations count="1">
    <dataValidation type="whole" allowBlank="1" showInputMessage="1" showErrorMessage="1" sqref="H34 H31 H28 H25 H22">
      <formula1>0</formula1>
      <formula2>200</formula2>
    </dataValidation>
  </dataValidations>
  <hyperlinks>
    <hyperlink ref="F22" location="ВС!F1" display="Добавить здания"/>
    <hyperlink ref="F25" location="ВС!F1" display="Добавить сооружения"/>
    <hyperlink ref="F28" location="ВС!F1" display="Добавить сети"/>
    <hyperlink ref="F31" location="ВС!F1" display="Добавить оборудование"/>
    <hyperlink ref="F34" location="ВС!F1" display="Добавить прочие основные средства"/>
    <hyperlink ref="C20" location="ВС!C1" display="+"/>
    <hyperlink ref="C23" location="ВС!C1" display="+"/>
    <hyperlink ref="C26" location="ВС!C1" display="+"/>
    <hyperlink ref="C29" location="ВС!C1" display="+"/>
    <hyperlink ref="C32" location="ВС!C1" display="+"/>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42" r:id="rId2"/>
  <legacyDrawing r:id="rId1"/>
</worksheet>
</file>

<file path=xl/worksheets/sheet9.xml><?xml version="1.0" encoding="utf-8"?>
<worksheet xmlns="http://schemas.openxmlformats.org/spreadsheetml/2006/main" xmlns:r="http://schemas.openxmlformats.org/officeDocument/2006/relationships">
  <sheetPr codeName="Лист4">
    <pageSetUpPr fitToPage="1"/>
  </sheetPr>
  <dimension ref="A1:AI39"/>
  <sheetViews>
    <sheetView showGridLines="0" zoomScalePageLayoutView="0" workbookViewId="0" topLeftCell="C4">
      <selection activeCell="C4" sqref="C4"/>
    </sheetView>
  </sheetViews>
  <sheetFormatPr defaultColWidth="9.140625" defaultRowHeight="11.25"/>
  <cols>
    <col min="1" max="2" width="9.57421875" style="162" hidden="1" customWidth="1"/>
    <col min="3" max="3" width="17.57421875" style="0" customWidth="1"/>
    <col min="5" max="5" width="11.7109375" style="0" bestFit="1" customWidth="1"/>
    <col min="6" max="6" width="51.57421875" style="0" customWidth="1"/>
    <col min="7" max="7" width="25.7109375" style="0" customWidth="1"/>
    <col min="8" max="8" width="21.421875" style="0" customWidth="1"/>
    <col min="9" max="9" width="11.421875" style="0" customWidth="1"/>
    <col min="10" max="11" width="22.140625" style="0" customWidth="1"/>
    <col min="12" max="15" width="11.421875" style="0" customWidth="1"/>
    <col min="16" max="17" width="16.8515625" style="0" customWidth="1"/>
    <col min="18" max="21" width="15.7109375" style="0" customWidth="1"/>
    <col min="22" max="22" width="35.8515625" style="0" bestFit="1" customWidth="1"/>
    <col min="23" max="29" width="15.7109375" style="0" customWidth="1"/>
    <col min="34" max="35" width="9.140625" style="46" hidden="1" customWidth="1"/>
  </cols>
  <sheetData>
    <row r="1" spans="1:29" s="46" customFormat="1" ht="11.25" customHeight="1" hidden="1">
      <c r="A1" s="162">
        <f>ID</f>
        <v>27307314</v>
      </c>
      <c r="B1" s="162"/>
      <c r="G1" s="48"/>
      <c r="H1" s="48"/>
      <c r="I1" s="48"/>
      <c r="J1" s="48"/>
      <c r="K1" s="48"/>
      <c r="L1" s="48"/>
      <c r="M1" s="48"/>
      <c r="N1" s="48"/>
      <c r="O1" s="48"/>
      <c r="P1" s="48"/>
      <c r="Q1" s="48"/>
      <c r="R1" s="48"/>
      <c r="S1" s="48"/>
      <c r="T1" s="48"/>
      <c r="U1" s="48"/>
      <c r="V1" s="48"/>
      <c r="W1" s="48"/>
      <c r="X1" s="48"/>
      <c r="Y1" s="48"/>
      <c r="Z1" s="48"/>
      <c r="AA1" s="48"/>
      <c r="AB1" s="48"/>
      <c r="AC1" s="48"/>
    </row>
    <row r="2" spans="1:29" s="46" customFormat="1" ht="11.25" customHeight="1" hidden="1">
      <c r="A2" s="162"/>
      <c r="B2" s="162"/>
      <c r="G2" s="47"/>
      <c r="H2" s="47"/>
      <c r="I2" s="47"/>
      <c r="J2" s="47"/>
      <c r="K2" s="47"/>
      <c r="L2" s="47"/>
      <c r="M2" s="47"/>
      <c r="N2" s="47"/>
      <c r="O2" s="47"/>
      <c r="P2" s="47"/>
      <c r="Q2" s="47"/>
      <c r="R2" s="47"/>
      <c r="S2" s="47"/>
      <c r="T2" s="47"/>
      <c r="U2" s="47"/>
      <c r="V2" s="47"/>
      <c r="W2" s="47"/>
      <c r="X2" s="47"/>
      <c r="Y2" s="47"/>
      <c r="Z2" s="47"/>
      <c r="AA2" s="47"/>
      <c r="AB2" s="47"/>
      <c r="AC2" s="47"/>
    </row>
    <row r="3" spans="1:30" s="46" customFormat="1" ht="11.25" customHeight="1" hidden="1">
      <c r="A3" s="162"/>
      <c r="B3" s="162"/>
      <c r="AD3" s="60"/>
    </row>
    <row r="4" spans="1:30" s="107" customFormat="1" ht="18.75" customHeight="1">
      <c r="A4" s="162"/>
      <c r="B4" s="162"/>
      <c r="E4" s="310" t="s">
        <v>195</v>
      </c>
      <c r="F4" s="310"/>
      <c r="Q4" s="310" t="s">
        <v>196</v>
      </c>
      <c r="R4" s="310"/>
      <c r="AC4" s="310" t="s">
        <v>195</v>
      </c>
      <c r="AD4" s="310"/>
    </row>
    <row r="5" spans="1:30" s="107" customFormat="1" ht="48" customHeight="1">
      <c r="A5" s="162"/>
      <c r="B5" s="162"/>
      <c r="D5" s="193"/>
      <c r="E5" s="311" t="s">
        <v>197</v>
      </c>
      <c r="F5" s="311"/>
      <c r="Q5" s="311" t="s">
        <v>198</v>
      </c>
      <c r="R5" s="311"/>
      <c r="AC5" s="304">
        <f>IF(B_POST="","",B_POST)</f>
      </c>
      <c r="AD5" s="304"/>
    </row>
    <row r="6" spans="1:30" s="107" customFormat="1" ht="18.75" customHeight="1">
      <c r="A6" s="162"/>
      <c r="B6" s="162"/>
      <c r="D6" s="111"/>
      <c r="E6" s="195"/>
      <c r="F6" s="196"/>
      <c r="Q6" s="195"/>
      <c r="R6" s="196"/>
      <c r="AC6" s="305">
        <f>IF(B_FIO="","",B_FIO)</f>
      </c>
      <c r="AD6" s="305"/>
    </row>
    <row r="7" spans="1:30" s="107" customFormat="1" ht="18.75" customHeight="1">
      <c r="A7" s="162"/>
      <c r="B7" s="162"/>
      <c r="D7" s="111"/>
      <c r="E7" s="194"/>
      <c r="F7" s="180" t="s">
        <v>93</v>
      </c>
      <c r="Q7" s="194"/>
      <c r="R7" s="180" t="s">
        <v>93</v>
      </c>
      <c r="AC7" s="306" t="s">
        <v>93</v>
      </c>
      <c r="AD7" s="306"/>
    </row>
    <row r="8" spans="1:30" s="107" customFormat="1" ht="18.75" customHeight="1">
      <c r="A8" s="162"/>
      <c r="B8" s="162"/>
      <c r="D8" s="111"/>
      <c r="E8" s="197"/>
      <c r="F8" s="198" t="s">
        <v>94</v>
      </c>
      <c r="Q8" s="197"/>
      <c r="R8" s="198" t="s">
        <v>94</v>
      </c>
      <c r="AC8" s="145" t="s">
        <v>94</v>
      </c>
      <c r="AD8" s="112"/>
    </row>
    <row r="9" spans="4:30" ht="18.75" customHeight="1" thickBot="1">
      <c r="D9" s="112"/>
      <c r="E9" s="199"/>
      <c r="F9" s="200"/>
      <c r="G9" s="168"/>
      <c r="H9" s="168"/>
      <c r="I9" s="168"/>
      <c r="J9" s="168"/>
      <c r="K9" s="168"/>
      <c r="L9" s="168"/>
      <c r="M9" s="168"/>
      <c r="N9" s="168"/>
      <c r="O9" s="168"/>
      <c r="P9" s="168"/>
      <c r="Q9" s="168"/>
      <c r="R9" s="168"/>
      <c r="S9" s="168"/>
      <c r="T9" s="168"/>
      <c r="U9" s="168"/>
      <c r="V9" s="168"/>
      <c r="AD9" s="110"/>
    </row>
    <row r="10" spans="4:30" ht="15" customHeight="1">
      <c r="D10" s="289" t="e">
        <f>"Инвестиционная программа на "&amp;INV_BEGIN&amp;" - "&amp;INV_BEGIN+LEFT(INV_PERIOD,1)-1&amp;" гг. (План)"</f>
        <v>#VALUE!</v>
      </c>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1"/>
    </row>
    <row r="11" spans="4:30" ht="15" customHeight="1">
      <c r="D11" s="294">
        <f>COMPANY</f>
        <v>0</v>
      </c>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6"/>
    </row>
    <row r="12" spans="4:30" ht="15" customHeight="1" thickBot="1">
      <c r="D12" s="253" t="s">
        <v>223</v>
      </c>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5"/>
    </row>
    <row r="13" spans="1:30" s="107" customFormat="1" ht="16.5" customHeight="1">
      <c r="A13" s="163"/>
      <c r="B13" s="16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row>
    <row r="15" spans="4:30" ht="12" thickBot="1">
      <c r="D15" s="33"/>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7"/>
    </row>
    <row r="16" spans="4:30" ht="48.75" customHeight="1">
      <c r="D16" s="32"/>
      <c r="E16" s="299" t="s">
        <v>38</v>
      </c>
      <c r="F16" s="292" t="s">
        <v>95</v>
      </c>
      <c r="G16" s="292" t="s">
        <v>96</v>
      </c>
      <c r="H16" s="297" t="s">
        <v>139</v>
      </c>
      <c r="I16" s="297"/>
      <c r="J16" s="303" t="s">
        <v>203</v>
      </c>
      <c r="K16" s="303" t="s">
        <v>204</v>
      </c>
      <c r="L16" s="303" t="s">
        <v>175</v>
      </c>
      <c r="M16" s="303"/>
      <c r="N16" s="303"/>
      <c r="O16" s="303"/>
      <c r="P16" s="303" t="s">
        <v>225</v>
      </c>
      <c r="Q16" s="303" t="str">
        <f>"Остаток сметной стоимости на 01.01."&amp;INV_BEGIN&amp;", тыс. руб."</f>
        <v>Остаток сметной стоимости на 01.01., тыс. руб.</v>
      </c>
      <c r="R16" s="313" t="s">
        <v>178</v>
      </c>
      <c r="S16" s="314"/>
      <c r="T16" s="314"/>
      <c r="U16" s="315"/>
      <c r="V16" s="292" t="s">
        <v>97</v>
      </c>
      <c r="W16" s="307" t="s">
        <v>226</v>
      </c>
      <c r="X16" s="308"/>
      <c r="Y16" s="308"/>
      <c r="Z16" s="308"/>
      <c r="AA16" s="308"/>
      <c r="AB16" s="308"/>
      <c r="AC16" s="309"/>
      <c r="AD16" s="38"/>
    </row>
    <row r="17" spans="4:30" ht="48.75" customHeight="1" thickBot="1">
      <c r="D17" s="32"/>
      <c r="E17" s="300"/>
      <c r="F17" s="301"/>
      <c r="G17" s="293"/>
      <c r="H17" s="298"/>
      <c r="I17" s="298"/>
      <c r="J17" s="312"/>
      <c r="K17" s="312"/>
      <c r="L17" s="302" t="s">
        <v>176</v>
      </c>
      <c r="M17" s="302"/>
      <c r="N17" s="302" t="s">
        <v>177</v>
      </c>
      <c r="O17" s="316"/>
      <c r="P17" s="302"/>
      <c r="Q17" s="302"/>
      <c r="R17" s="184" t="s">
        <v>179</v>
      </c>
      <c r="S17" s="184" t="s">
        <v>180</v>
      </c>
      <c r="T17" s="184" t="s">
        <v>181</v>
      </c>
      <c r="U17" s="184" t="s">
        <v>182</v>
      </c>
      <c r="V17" s="293"/>
      <c r="W17" s="185">
        <f>INV_BEGIN</f>
        <v>0</v>
      </c>
      <c r="X17" s="185">
        <f>INV_BEGIN+1</f>
        <v>1</v>
      </c>
      <c r="Y17" s="185">
        <f>INV_BEGIN+2</f>
        <v>2</v>
      </c>
      <c r="Z17" s="185">
        <f>INV_BEGIN+3</f>
        <v>3</v>
      </c>
      <c r="AA17" s="185">
        <f>INV_BEGIN+4</f>
        <v>4</v>
      </c>
      <c r="AB17" s="185">
        <f>INV_BEGIN+5</f>
        <v>5</v>
      </c>
      <c r="AC17" s="181" t="s">
        <v>183</v>
      </c>
      <c r="AD17" s="38"/>
    </row>
    <row r="18" spans="4:30" ht="15.75" thickBot="1">
      <c r="D18" s="32"/>
      <c r="E18" s="130">
        <v>1</v>
      </c>
      <c r="F18" s="130">
        <v>2</v>
      </c>
      <c r="G18" s="130">
        <v>3</v>
      </c>
      <c r="H18" s="288">
        <v>4</v>
      </c>
      <c r="I18" s="288"/>
      <c r="J18" s="183" t="s">
        <v>184</v>
      </c>
      <c r="K18" s="183" t="s">
        <v>185</v>
      </c>
      <c r="L18" s="183" t="s">
        <v>186</v>
      </c>
      <c r="M18" s="183" t="s">
        <v>187</v>
      </c>
      <c r="N18" s="183" t="s">
        <v>146</v>
      </c>
      <c r="O18" s="183" t="s">
        <v>147</v>
      </c>
      <c r="P18" s="183" t="s">
        <v>148</v>
      </c>
      <c r="Q18" s="183" t="s">
        <v>149</v>
      </c>
      <c r="R18" s="183" t="s">
        <v>150</v>
      </c>
      <c r="S18" s="183" t="s">
        <v>151</v>
      </c>
      <c r="T18" s="183" t="s">
        <v>152</v>
      </c>
      <c r="U18" s="183" t="s">
        <v>153</v>
      </c>
      <c r="V18" s="183" t="s">
        <v>188</v>
      </c>
      <c r="W18" s="183" t="s">
        <v>189</v>
      </c>
      <c r="X18" s="183" t="s">
        <v>190</v>
      </c>
      <c r="Y18" s="183" t="s">
        <v>191</v>
      </c>
      <c r="Z18" s="183" t="s">
        <v>192</v>
      </c>
      <c r="AA18" s="183" t="s">
        <v>193</v>
      </c>
      <c r="AB18" s="183" t="s">
        <v>194</v>
      </c>
      <c r="AC18" s="183" t="s">
        <v>202</v>
      </c>
      <c r="AD18" s="38"/>
    </row>
    <row r="19" spans="1:35" s="104" customFormat="1" ht="11.25">
      <c r="A19" s="103"/>
      <c r="B19" s="103"/>
      <c r="D19" s="105"/>
      <c r="E19" s="146"/>
      <c r="F19" s="142" t="s">
        <v>99</v>
      </c>
      <c r="G19" s="147"/>
      <c r="H19" s="147"/>
      <c r="I19" s="147"/>
      <c r="J19" s="147"/>
      <c r="K19" s="147"/>
      <c r="L19" s="147"/>
      <c r="M19" s="147"/>
      <c r="N19" s="147"/>
      <c r="O19" s="147"/>
      <c r="P19" s="147"/>
      <c r="Q19" s="147"/>
      <c r="R19" s="147"/>
      <c r="S19" s="147"/>
      <c r="T19" s="147"/>
      <c r="U19" s="147"/>
      <c r="V19" s="147"/>
      <c r="W19" s="143">
        <f aca="true" t="shared" si="0" ref="W19:AC19">W20+W23+W26+W29+W32</f>
        <v>0</v>
      </c>
      <c r="X19" s="143">
        <f t="shared" si="0"/>
        <v>0</v>
      </c>
      <c r="Y19" s="143">
        <f t="shared" si="0"/>
        <v>0</v>
      </c>
      <c r="Z19" s="143">
        <f t="shared" si="0"/>
        <v>0</v>
      </c>
      <c r="AA19" s="143">
        <f t="shared" si="0"/>
        <v>0</v>
      </c>
      <c r="AB19" s="143">
        <f t="shared" si="0"/>
        <v>0</v>
      </c>
      <c r="AC19" s="190">
        <f t="shared" si="0"/>
        <v>0</v>
      </c>
      <c r="AD19" s="38"/>
      <c r="AH19" s="103"/>
      <c r="AI19" s="103"/>
    </row>
    <row r="20" spans="1:35" s="104" customFormat="1" ht="12" thickBot="1">
      <c r="A20" s="103"/>
      <c r="B20" s="103"/>
      <c r="C20" s="144" t="s">
        <v>171</v>
      </c>
      <c r="D20" s="105"/>
      <c r="E20" s="119" t="s">
        <v>67</v>
      </c>
      <c r="F20" s="166" t="s">
        <v>98</v>
      </c>
      <c r="G20" s="114"/>
      <c r="H20" s="114"/>
      <c r="I20" s="114"/>
      <c r="J20" s="114"/>
      <c r="K20" s="114"/>
      <c r="L20" s="114"/>
      <c r="M20" s="114"/>
      <c r="N20" s="114"/>
      <c r="O20" s="114"/>
      <c r="P20" s="114"/>
      <c r="Q20" s="114"/>
      <c r="R20" s="114"/>
      <c r="S20" s="114"/>
      <c r="T20" s="114"/>
      <c r="U20" s="114"/>
      <c r="V20" s="167"/>
      <c r="W20" s="118">
        <f>SUM(W21:W22)/2</f>
        <v>0</v>
      </c>
      <c r="X20" s="118">
        <f>SUMIF(V21:V22,"=Всего по объекту",X21:X22)</f>
        <v>0</v>
      </c>
      <c r="Y20" s="118">
        <f>SUM(Y21:Y22)/2</f>
        <v>0</v>
      </c>
      <c r="Z20" s="118">
        <f>SUM(Z21:Z22)/2</f>
        <v>0</v>
      </c>
      <c r="AA20" s="118">
        <f>SUM(AA21:AA22)/2</f>
        <v>0</v>
      </c>
      <c r="AB20" s="118">
        <f>SUM(AB21:AB22)/2</f>
        <v>0</v>
      </c>
      <c r="AC20" s="191">
        <f>SUM(AC21:AC22)/2</f>
        <v>0</v>
      </c>
      <c r="AD20" s="38"/>
      <c r="AH20" s="103"/>
      <c r="AI20" s="103"/>
    </row>
    <row r="21" spans="1:35" s="104" customFormat="1" ht="12" hidden="1" thickBot="1">
      <c r="A21" s="103"/>
      <c r="B21" s="103"/>
      <c r="C21" s="144"/>
      <c r="D21" s="105"/>
      <c r="E21" s="165" t="s">
        <v>141</v>
      </c>
      <c r="F21" s="156"/>
      <c r="G21" s="140"/>
      <c r="H21" s="140"/>
      <c r="I21" s="140"/>
      <c r="J21" s="140"/>
      <c r="K21" s="140"/>
      <c r="L21" s="140"/>
      <c r="M21" s="140"/>
      <c r="N21" s="140"/>
      <c r="O21" s="140"/>
      <c r="P21" s="140"/>
      <c r="Q21" s="140"/>
      <c r="R21" s="140"/>
      <c r="S21" s="140"/>
      <c r="T21" s="140"/>
      <c r="U21" s="140"/>
      <c r="V21" s="140"/>
      <c r="W21" s="141"/>
      <c r="X21" s="141"/>
      <c r="Y21" s="140"/>
      <c r="Z21" s="140"/>
      <c r="AA21" s="140"/>
      <c r="AB21" s="140"/>
      <c r="AC21" s="192"/>
      <c r="AD21" s="38"/>
      <c r="AH21" s="103"/>
      <c r="AI21" s="103"/>
    </row>
    <row r="22" spans="1:35" s="104" customFormat="1" ht="12" thickBot="1">
      <c r="A22" s="103"/>
      <c r="B22" s="103"/>
      <c r="D22" s="105"/>
      <c r="E22" s="115"/>
      <c r="F22" s="164" t="s">
        <v>103</v>
      </c>
      <c r="G22" s="174" t="s">
        <v>155</v>
      </c>
      <c r="H22" s="175"/>
      <c r="I22" s="99"/>
      <c r="J22" s="99"/>
      <c r="K22" s="99"/>
      <c r="L22" s="99"/>
      <c r="M22" s="99"/>
      <c r="N22" s="99"/>
      <c r="O22" s="99"/>
      <c r="P22" s="99"/>
      <c r="Q22" s="99"/>
      <c r="R22" s="99"/>
      <c r="S22" s="99"/>
      <c r="T22" s="99"/>
      <c r="U22" s="99"/>
      <c r="V22" s="99"/>
      <c r="W22" s="99"/>
      <c r="X22" s="99"/>
      <c r="Y22" s="99"/>
      <c r="Z22" s="99"/>
      <c r="AA22" s="99"/>
      <c r="AB22" s="99"/>
      <c r="AC22" s="100"/>
      <c r="AD22" s="38"/>
      <c r="AH22" s="103"/>
      <c r="AI22" s="103"/>
    </row>
    <row r="23" spans="1:35" s="104" customFormat="1" ht="12" thickBot="1">
      <c r="A23" s="103"/>
      <c r="B23" s="103"/>
      <c r="C23" s="144" t="s">
        <v>171</v>
      </c>
      <c r="D23" s="105"/>
      <c r="E23" s="119" t="s">
        <v>71</v>
      </c>
      <c r="F23" s="166" t="s">
        <v>123</v>
      </c>
      <c r="G23" s="114"/>
      <c r="H23" s="114"/>
      <c r="I23" s="114"/>
      <c r="J23" s="114"/>
      <c r="K23" s="114"/>
      <c r="L23" s="114"/>
      <c r="M23" s="114"/>
      <c r="N23" s="114"/>
      <c r="O23" s="114"/>
      <c r="P23" s="114"/>
      <c r="Q23" s="114"/>
      <c r="R23" s="114"/>
      <c r="S23" s="114"/>
      <c r="T23" s="114"/>
      <c r="U23" s="114"/>
      <c r="V23" s="167"/>
      <c r="W23" s="118">
        <f>SUM(W24:W25)/2</f>
        <v>0</v>
      </c>
      <c r="X23" s="118">
        <f>SUMIF(V24:V25,"=Всего по объекту",X24:X25)</f>
        <v>0</v>
      </c>
      <c r="Y23" s="118">
        <f>SUM(Y24:Y25)/2</f>
        <v>0</v>
      </c>
      <c r="Z23" s="118">
        <f>SUM(Z24:Z25)/2</f>
        <v>0</v>
      </c>
      <c r="AA23" s="118">
        <f>SUM(AA24:AA25)/2</f>
        <v>0</v>
      </c>
      <c r="AB23" s="118">
        <f>SUM(AB24:AB25)/2</f>
        <v>0</v>
      </c>
      <c r="AC23" s="191">
        <f>SUM(AC24:AC25)/2</f>
        <v>0</v>
      </c>
      <c r="AD23" s="38"/>
      <c r="AH23" s="103"/>
      <c r="AI23" s="103"/>
    </row>
    <row r="24" spans="1:35" s="104" customFormat="1" ht="12" hidden="1" thickBot="1">
      <c r="A24" s="103"/>
      <c r="B24" s="103"/>
      <c r="C24" s="144"/>
      <c r="D24" s="105"/>
      <c r="E24" s="165" t="s">
        <v>143</v>
      </c>
      <c r="F24" s="156"/>
      <c r="G24" s="140"/>
      <c r="H24" s="140"/>
      <c r="I24" s="140"/>
      <c r="J24" s="140"/>
      <c r="K24" s="140"/>
      <c r="L24" s="140"/>
      <c r="M24" s="140"/>
      <c r="N24" s="140"/>
      <c r="O24" s="140"/>
      <c r="P24" s="140"/>
      <c r="Q24" s="140"/>
      <c r="R24" s="140"/>
      <c r="S24" s="140"/>
      <c r="T24" s="140"/>
      <c r="U24" s="140"/>
      <c r="V24" s="140"/>
      <c r="W24" s="141"/>
      <c r="X24" s="141"/>
      <c r="Y24" s="140"/>
      <c r="Z24" s="140"/>
      <c r="AA24" s="140"/>
      <c r="AB24" s="140"/>
      <c r="AC24" s="192"/>
      <c r="AD24" s="38"/>
      <c r="AH24" s="103"/>
      <c r="AI24" s="103"/>
    </row>
    <row r="25" spans="1:30" ht="12" thickBot="1">
      <c r="A25" s="46"/>
      <c r="B25" s="46"/>
      <c r="D25" s="32"/>
      <c r="E25" s="115"/>
      <c r="F25" s="164" t="s">
        <v>165</v>
      </c>
      <c r="G25" s="174" t="s">
        <v>155</v>
      </c>
      <c r="H25" s="175"/>
      <c r="I25" s="99"/>
      <c r="J25" s="99"/>
      <c r="K25" s="99"/>
      <c r="L25" s="99"/>
      <c r="M25" s="99"/>
      <c r="N25" s="99"/>
      <c r="O25" s="99"/>
      <c r="P25" s="99"/>
      <c r="Q25" s="99"/>
      <c r="R25" s="99"/>
      <c r="S25" s="99"/>
      <c r="T25" s="99"/>
      <c r="U25" s="99"/>
      <c r="V25" s="99"/>
      <c r="W25" s="99"/>
      <c r="X25" s="99"/>
      <c r="Y25" s="99"/>
      <c r="Z25" s="99"/>
      <c r="AA25" s="99"/>
      <c r="AB25" s="99"/>
      <c r="AC25" s="100"/>
      <c r="AD25" s="38"/>
    </row>
    <row r="26" spans="1:35" s="104" customFormat="1" ht="12" thickBot="1">
      <c r="A26" s="103"/>
      <c r="B26" s="103"/>
      <c r="C26" s="144" t="s">
        <v>171</v>
      </c>
      <c r="D26" s="105"/>
      <c r="E26" s="119" t="s">
        <v>73</v>
      </c>
      <c r="F26" s="166" t="s">
        <v>163</v>
      </c>
      <c r="G26" s="114"/>
      <c r="H26" s="114"/>
      <c r="I26" s="114"/>
      <c r="J26" s="114"/>
      <c r="K26" s="114"/>
      <c r="L26" s="114"/>
      <c r="M26" s="114"/>
      <c r="N26" s="114"/>
      <c r="O26" s="114"/>
      <c r="P26" s="114"/>
      <c r="Q26" s="114"/>
      <c r="R26" s="114"/>
      <c r="S26" s="114"/>
      <c r="T26" s="114"/>
      <c r="U26" s="114"/>
      <c r="V26" s="167"/>
      <c r="W26" s="118">
        <f>SUM(W27:W28)/2</f>
        <v>0</v>
      </c>
      <c r="X26" s="118">
        <f>SUMIF(V27:V28,"=Всего по объекту",X27:X28)</f>
        <v>0</v>
      </c>
      <c r="Y26" s="118">
        <f>SUM(Y27:Y28)/2</f>
        <v>0</v>
      </c>
      <c r="Z26" s="118">
        <f>SUM(Z27:Z28)/2</f>
        <v>0</v>
      </c>
      <c r="AA26" s="118">
        <f>SUM(AA27:AA28)/2</f>
        <v>0</v>
      </c>
      <c r="AB26" s="118">
        <f>SUM(AB27:AB28)/2</f>
        <v>0</v>
      </c>
      <c r="AC26" s="191">
        <f>SUM(AC27:AC28)/2</f>
        <v>0</v>
      </c>
      <c r="AD26" s="38"/>
      <c r="AH26" s="103"/>
      <c r="AI26" s="103"/>
    </row>
    <row r="27" spans="1:35" s="104" customFormat="1" ht="12" hidden="1" thickBot="1">
      <c r="A27" s="103"/>
      <c r="B27" s="103"/>
      <c r="C27" s="144"/>
      <c r="D27" s="105"/>
      <c r="E27" s="165" t="s">
        <v>142</v>
      </c>
      <c r="F27" s="156"/>
      <c r="G27" s="140"/>
      <c r="H27" s="140"/>
      <c r="I27" s="140"/>
      <c r="J27" s="140"/>
      <c r="K27" s="140"/>
      <c r="L27" s="140"/>
      <c r="M27" s="140"/>
      <c r="N27" s="140"/>
      <c r="O27" s="140"/>
      <c r="P27" s="140"/>
      <c r="Q27" s="140"/>
      <c r="R27" s="140"/>
      <c r="S27" s="140"/>
      <c r="T27" s="140"/>
      <c r="U27" s="140"/>
      <c r="V27" s="140"/>
      <c r="W27" s="141"/>
      <c r="X27" s="141"/>
      <c r="Y27" s="140"/>
      <c r="Z27" s="140"/>
      <c r="AA27" s="140"/>
      <c r="AB27" s="140"/>
      <c r="AC27" s="192"/>
      <c r="AD27" s="38"/>
      <c r="AH27" s="103"/>
      <c r="AI27" s="103"/>
    </row>
    <row r="28" spans="1:35" s="104" customFormat="1" ht="12" thickBot="1">
      <c r="A28" s="103"/>
      <c r="B28" s="103"/>
      <c r="D28" s="105"/>
      <c r="E28" s="115"/>
      <c r="F28" s="164" t="s">
        <v>166</v>
      </c>
      <c r="G28" s="174" t="s">
        <v>155</v>
      </c>
      <c r="H28" s="175"/>
      <c r="I28" s="99"/>
      <c r="J28" s="99"/>
      <c r="K28" s="99"/>
      <c r="L28" s="99"/>
      <c r="M28" s="99"/>
      <c r="N28" s="99"/>
      <c r="O28" s="99"/>
      <c r="P28" s="99"/>
      <c r="Q28" s="99"/>
      <c r="R28" s="99"/>
      <c r="S28" s="99"/>
      <c r="T28" s="99"/>
      <c r="U28" s="99"/>
      <c r="V28" s="99"/>
      <c r="W28" s="99"/>
      <c r="X28" s="99"/>
      <c r="Y28" s="99"/>
      <c r="Z28" s="99"/>
      <c r="AA28" s="99"/>
      <c r="AB28" s="99"/>
      <c r="AC28" s="100"/>
      <c r="AD28" s="38"/>
      <c r="AH28" s="103"/>
      <c r="AI28" s="103"/>
    </row>
    <row r="29" spans="1:35" s="104" customFormat="1" ht="12.75" customHeight="1" thickBot="1">
      <c r="A29" s="103"/>
      <c r="B29" s="103"/>
      <c r="C29" s="144" t="s">
        <v>171</v>
      </c>
      <c r="D29" s="105"/>
      <c r="E29" s="119" t="s">
        <v>74</v>
      </c>
      <c r="F29" s="166" t="s">
        <v>124</v>
      </c>
      <c r="G29" s="114"/>
      <c r="H29" s="114"/>
      <c r="I29" s="114"/>
      <c r="J29" s="114"/>
      <c r="K29" s="114"/>
      <c r="L29" s="114"/>
      <c r="M29" s="114"/>
      <c r="N29" s="114"/>
      <c r="O29" s="114"/>
      <c r="P29" s="114"/>
      <c r="Q29" s="114"/>
      <c r="R29" s="114"/>
      <c r="S29" s="114"/>
      <c r="T29" s="114"/>
      <c r="U29" s="114"/>
      <c r="V29" s="167"/>
      <c r="W29" s="118">
        <f>SUM(W30:W31)/2</f>
        <v>0</v>
      </c>
      <c r="X29" s="118">
        <f>SUMIF(V30:V31,"=Всего по объекту",X30:X31)</f>
        <v>0</v>
      </c>
      <c r="Y29" s="118">
        <f>SUM(Y30:Y31)/2</f>
        <v>0</v>
      </c>
      <c r="Z29" s="118">
        <f>SUM(Z30:Z31)/2</f>
        <v>0</v>
      </c>
      <c r="AA29" s="118">
        <f>SUM(AA30:AA31)/2</f>
        <v>0</v>
      </c>
      <c r="AB29" s="118">
        <f>SUM(AB30:AB31)/2</f>
        <v>0</v>
      </c>
      <c r="AC29" s="191">
        <f>SUM(AC30:AC31)/2</f>
        <v>0</v>
      </c>
      <c r="AD29" s="38"/>
      <c r="AH29" s="103"/>
      <c r="AI29" s="103"/>
    </row>
    <row r="30" spans="1:35" s="104" customFormat="1" ht="12" hidden="1" thickBot="1">
      <c r="A30" s="103"/>
      <c r="B30" s="103"/>
      <c r="C30" s="144"/>
      <c r="D30" s="105"/>
      <c r="E30" s="165" t="s">
        <v>144</v>
      </c>
      <c r="F30" s="156"/>
      <c r="G30" s="140"/>
      <c r="H30" s="140"/>
      <c r="I30" s="140"/>
      <c r="J30" s="140"/>
      <c r="K30" s="140"/>
      <c r="L30" s="140"/>
      <c r="M30" s="140"/>
      <c r="N30" s="140"/>
      <c r="O30" s="140"/>
      <c r="P30" s="140"/>
      <c r="Q30" s="140"/>
      <c r="R30" s="140"/>
      <c r="S30" s="140"/>
      <c r="T30" s="140"/>
      <c r="U30" s="140"/>
      <c r="V30" s="140"/>
      <c r="W30" s="141"/>
      <c r="X30" s="141"/>
      <c r="Y30" s="140"/>
      <c r="Z30" s="140"/>
      <c r="AA30" s="140"/>
      <c r="AB30" s="140"/>
      <c r="AC30" s="192"/>
      <c r="AD30" s="38"/>
      <c r="AH30" s="103"/>
      <c r="AI30" s="103"/>
    </row>
    <row r="31" spans="1:35" s="104" customFormat="1" ht="12" thickBot="1">
      <c r="A31" s="103"/>
      <c r="B31" s="103"/>
      <c r="D31" s="105"/>
      <c r="E31" s="115"/>
      <c r="F31" s="164" t="s">
        <v>130</v>
      </c>
      <c r="G31" s="174" t="s">
        <v>155</v>
      </c>
      <c r="H31" s="175"/>
      <c r="I31" s="99"/>
      <c r="J31" s="99"/>
      <c r="K31" s="99"/>
      <c r="L31" s="99"/>
      <c r="M31" s="99"/>
      <c r="N31" s="99"/>
      <c r="O31" s="99"/>
      <c r="P31" s="99"/>
      <c r="Q31" s="99"/>
      <c r="R31" s="99"/>
      <c r="S31" s="99"/>
      <c r="T31" s="99"/>
      <c r="U31" s="99"/>
      <c r="V31" s="99"/>
      <c r="W31" s="99"/>
      <c r="X31" s="99"/>
      <c r="Y31" s="99"/>
      <c r="Z31" s="99"/>
      <c r="AA31" s="99"/>
      <c r="AB31" s="99"/>
      <c r="AC31" s="100"/>
      <c r="AD31" s="38"/>
      <c r="AH31" s="103"/>
      <c r="AI31" s="103"/>
    </row>
    <row r="32" spans="1:35" s="104" customFormat="1" ht="12" thickBot="1">
      <c r="A32" s="103"/>
      <c r="B32" s="103"/>
      <c r="C32" s="144" t="s">
        <v>171</v>
      </c>
      <c r="D32" s="105"/>
      <c r="E32" s="213" t="s">
        <v>75</v>
      </c>
      <c r="F32" s="166" t="s">
        <v>125</v>
      </c>
      <c r="G32" s="114"/>
      <c r="H32" s="114"/>
      <c r="I32" s="114"/>
      <c r="J32" s="114"/>
      <c r="K32" s="114"/>
      <c r="L32" s="114"/>
      <c r="M32" s="114"/>
      <c r="N32" s="114"/>
      <c r="O32" s="114"/>
      <c r="P32" s="114"/>
      <c r="Q32" s="114"/>
      <c r="R32" s="114"/>
      <c r="S32" s="114"/>
      <c r="T32" s="114"/>
      <c r="U32" s="114"/>
      <c r="V32" s="167"/>
      <c r="W32" s="118">
        <f>SUM(W33:W34)/2</f>
        <v>0</v>
      </c>
      <c r="X32" s="118">
        <f>SUMIF(V33:V34,"=Всего по объекту",X33:X34)</f>
        <v>0</v>
      </c>
      <c r="Y32" s="118">
        <f>SUM(Y33:Y34)/2</f>
        <v>0</v>
      </c>
      <c r="Z32" s="118">
        <f>SUM(Z33:Z34)/2</f>
        <v>0</v>
      </c>
      <c r="AA32" s="118">
        <f>SUM(AA33:AA34)/2</f>
        <v>0</v>
      </c>
      <c r="AB32" s="118">
        <f>SUM(AB33:AB34)/2</f>
        <v>0</v>
      </c>
      <c r="AC32" s="191">
        <f>SUM(AC33:AC34)/2</f>
        <v>0</v>
      </c>
      <c r="AD32" s="38"/>
      <c r="AH32" s="103"/>
      <c r="AI32" s="103"/>
    </row>
    <row r="33" spans="1:35" s="104" customFormat="1" ht="12" hidden="1" thickBot="1">
      <c r="A33" s="103"/>
      <c r="B33" s="103"/>
      <c r="C33" s="144"/>
      <c r="D33" s="105"/>
      <c r="E33" s="186" t="s">
        <v>145</v>
      </c>
      <c r="F33" s="187"/>
      <c r="G33" s="188"/>
      <c r="H33" s="188"/>
      <c r="I33" s="188"/>
      <c r="J33" s="188"/>
      <c r="K33" s="188"/>
      <c r="L33" s="188"/>
      <c r="M33" s="188"/>
      <c r="N33" s="188"/>
      <c r="O33" s="188"/>
      <c r="P33" s="188"/>
      <c r="Q33" s="188"/>
      <c r="R33" s="188"/>
      <c r="S33" s="188"/>
      <c r="T33" s="188"/>
      <c r="U33" s="188"/>
      <c r="V33" s="188"/>
      <c r="W33" s="189"/>
      <c r="X33" s="189"/>
      <c r="Y33" s="188"/>
      <c r="Z33" s="188"/>
      <c r="AA33" s="188"/>
      <c r="AB33" s="188"/>
      <c r="AC33" s="212"/>
      <c r="AD33" s="38"/>
      <c r="AH33" s="103"/>
      <c r="AI33" s="103"/>
    </row>
    <row r="34" spans="1:35" s="104" customFormat="1" ht="12" thickBot="1">
      <c r="A34" s="103"/>
      <c r="B34" s="103"/>
      <c r="D34" s="105"/>
      <c r="E34" s="121"/>
      <c r="F34" s="158" t="s">
        <v>131</v>
      </c>
      <c r="G34" s="174" t="s">
        <v>155</v>
      </c>
      <c r="H34" s="175"/>
      <c r="I34" s="71"/>
      <c r="J34" s="71"/>
      <c r="K34" s="71"/>
      <c r="L34" s="71"/>
      <c r="M34" s="71"/>
      <c r="N34" s="71"/>
      <c r="O34" s="71"/>
      <c r="P34" s="71"/>
      <c r="Q34" s="71"/>
      <c r="R34" s="71"/>
      <c r="S34" s="71"/>
      <c r="T34" s="71"/>
      <c r="U34" s="71"/>
      <c r="V34" s="71"/>
      <c r="W34" s="71"/>
      <c r="X34" s="71"/>
      <c r="Y34" s="71"/>
      <c r="Z34" s="71"/>
      <c r="AA34" s="71"/>
      <c r="AB34" s="71"/>
      <c r="AC34" s="122"/>
      <c r="AD34" s="38"/>
      <c r="AH34" s="103"/>
      <c r="AI34" s="103"/>
    </row>
    <row r="35" spans="1:35" s="104" customFormat="1" ht="11.25">
      <c r="A35" s="162"/>
      <c r="B35" s="162"/>
      <c r="D35" s="105"/>
      <c r="E35" s="159"/>
      <c r="F35" s="160"/>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06"/>
      <c r="AH35" s="103"/>
      <c r="AI35" s="103"/>
    </row>
    <row r="36" spans="1:35" s="104" customFormat="1" ht="11.25">
      <c r="A36" s="162"/>
      <c r="B36" s="162"/>
      <c r="D36" s="105"/>
      <c r="E36" s="123" t="s">
        <v>126</v>
      </c>
      <c r="F36" s="124" t="s">
        <v>127</v>
      </c>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06"/>
      <c r="AH36" s="103"/>
      <c r="AI36" s="103"/>
    </row>
    <row r="37" spans="1:35" s="104" customFormat="1" ht="11.25">
      <c r="A37" s="162"/>
      <c r="B37" s="162"/>
      <c r="D37" s="105"/>
      <c r="E37" s="123" t="s">
        <v>128</v>
      </c>
      <c r="F37" s="124" t="s">
        <v>129</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06"/>
      <c r="AH37" s="103"/>
      <c r="AI37" s="103"/>
    </row>
    <row r="38" spans="4:30" ht="11.25">
      <c r="D38" s="32"/>
      <c r="AD38" s="108"/>
    </row>
    <row r="39" spans="4:29" ht="11.25">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row>
  </sheetData>
  <sheetProtection password="E4D4" sheet="1" scenarios="1" formatColumns="0" formatRows="0"/>
  <mergeCells count="26">
    <mergeCell ref="W16:AC16"/>
    <mergeCell ref="L17:M17"/>
    <mergeCell ref="N17:O17"/>
    <mergeCell ref="H18:I18"/>
    <mergeCell ref="K16:K17"/>
    <mergeCell ref="L16:O16"/>
    <mergeCell ref="P16:P17"/>
    <mergeCell ref="Q16:Q17"/>
    <mergeCell ref="R16:U16"/>
    <mergeCell ref="V16:V17"/>
    <mergeCell ref="AC6:AD6"/>
    <mergeCell ref="AC7:AD7"/>
    <mergeCell ref="D10:AD10"/>
    <mergeCell ref="D11:AD11"/>
    <mergeCell ref="D12:AD12"/>
    <mergeCell ref="E16:E17"/>
    <mergeCell ref="F16:F17"/>
    <mergeCell ref="G16:G17"/>
    <mergeCell ref="H16:I17"/>
    <mergeCell ref="J16:J17"/>
    <mergeCell ref="E4:F4"/>
    <mergeCell ref="Q4:R4"/>
    <mergeCell ref="AC4:AD4"/>
    <mergeCell ref="E5:F5"/>
    <mergeCell ref="Q5:R5"/>
    <mergeCell ref="AC5:AD5"/>
  </mergeCells>
  <dataValidations count="1">
    <dataValidation type="whole" allowBlank="1" showInputMessage="1" showErrorMessage="1" sqref="H34 H31 H28 H25 H22">
      <formula1>0</formula1>
      <formula2>200</formula2>
    </dataValidation>
  </dataValidations>
  <hyperlinks>
    <hyperlink ref="F22" location="ВС!F1" display="Добавить здания"/>
    <hyperlink ref="F25" location="ВС!F1" display="Добавить сооружения"/>
    <hyperlink ref="F28" location="ВС!F1" display="Добавить сети"/>
    <hyperlink ref="F31" location="ВС!F1" display="Добавить оборудование"/>
    <hyperlink ref="F34" location="ВС!F1" display="Добавить прочие основные средства"/>
    <hyperlink ref="C20" location="ВС!C1" display="+"/>
    <hyperlink ref="C23" location="ВС!C1" display="+"/>
    <hyperlink ref="C26" location="ВС!C1" display="+"/>
    <hyperlink ref="C29" location="ВС!C1" display="+"/>
    <hyperlink ref="C32" location="ВС!C1" display="+"/>
  </hyperlinks>
  <printOptions/>
  <pageMargins left="0.7086614173228347" right="0.7086614173228347" top="0.7480314960629921" bottom="0.7480314960629921" header="0.31496062992125984" footer="0.31496062992125984"/>
  <pageSetup fitToHeight="1000" fitToWidth="1" horizontalDpi="600" verticalDpi="600" orientation="landscape" paperSize="9" scale="3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user</cp:lastModifiedBy>
  <cp:lastPrinted>2013-02-22T12:13:10Z</cp:lastPrinted>
  <dcterms:created xsi:type="dcterms:W3CDTF">2012-05-02T09:06:49Z</dcterms:created>
  <dcterms:modified xsi:type="dcterms:W3CDTF">2014-10-14T07:34:50Z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WATER.INVEST.PLAN.4.178</vt:lpwstr>
  </property>
  <property fmtid="{D5CDD505-2E9C-101B-9397-08002B2CF9AE}" pid="3" name="VERSION">
    <vt:lpwstr>Версия 1.0</vt:lpwstr>
  </property>
  <property fmtid="{D5CDD505-2E9C-101B-9397-08002B2CF9AE}" pid="4" name="FORMNAME">
    <vt:lpwstr>Инвестиционная программа в сфере водоснабжения и водоотведения</vt:lpwstr>
  </property>
  <property fmtid="{D5CDD505-2E9C-101B-9397-08002B2CF9AE}" pid="5" name="SPHERE">
    <vt:lpwstr>WATER</vt:lpwstr>
  </property>
  <property fmtid="{D5CDD505-2E9C-101B-9397-08002B2CF9AE}" pid="6" name="CHKSTATUS">
    <vt:i4>2</vt:i4>
  </property>
  <property fmtid="{D5CDD505-2E9C-101B-9397-08002B2CF9AE}" pid="7" name="COMPANY">
    <vt:lpwstr>0</vt:lpwstr>
  </property>
  <property fmtid="{D5CDD505-2E9C-101B-9397-08002B2CF9AE}" pid="8" name="PERIOD">
    <vt:lpwstr/>
  </property>
  <property fmtid="{D5CDD505-2E9C-101B-9397-08002B2CF9AE}" pid="9" name="PERIOD2">
    <vt:lpwstr/>
  </property>
  <property fmtid="{D5CDD505-2E9C-101B-9397-08002B2CF9AE}" pid="10" name="PF">
    <vt:lpwstr>План (предложение организации)</vt:lpwstr>
  </property>
  <property fmtid="{D5CDD505-2E9C-101B-9397-08002B2CF9AE}" pid="11" name="GROUP" linkTarget="PROP_GROUP">
    <vt:r8>0</vt:r8>
  </property>
</Properties>
</file>