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704" firstSheet="4" activeTab="4"/>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Производство тепла" sheetId="7" state="veryHidden" r:id="rId7"/>
    <sheet name="Передача тепла" sheetId="8" state="veryHidden" r:id="rId8"/>
    <sheet name="Источники финансирования" sheetId="9" r:id="rId9"/>
    <sheet name="Комментарии" sheetId="10" r:id="rId10"/>
    <sheet name="Проверка" sheetId="11" r:id="rId11"/>
  </sheets>
  <definedNames>
    <definedName name="_xlfn.IFERROR" hidden="1">#NAME?</definedName>
    <definedName name="B_FIO">'Титульный'!$F$36</definedName>
    <definedName name="B_POST">'Титульный'!$F$37</definedName>
    <definedName name="CAPINV_LIST">'TSheet'!$N$2:$N$6</definedName>
    <definedName name="CHECK_RNG">'Проверка'!$E$12:$G$13</definedName>
    <definedName name="COMPANY">'Титульный'!$F$14</definedName>
    <definedName name="DIMENSION_TYPE">'TSheet'!$O$2:$O$4</definedName>
    <definedName name="EXE_EMAIL">'Титульный'!$F$43</definedName>
    <definedName name="EXE_FIO">'Титульный'!$F$40</definedName>
    <definedName name="EXE_PHONE">'Титульный'!$F$42</definedName>
    <definedName name="EXE_POST">'Титульный'!$F$41</definedName>
    <definedName name="FORMCODE">'TSheet'!$C$2</definedName>
    <definedName name="FORMID">'TSheet'!$C$1</definedName>
    <definedName name="FORMNAME">'TSheet'!$C$3</definedName>
    <definedName name="ID">'Титульный'!$A$1</definedName>
    <definedName name="INN">'Титульный'!$F$16</definedName>
    <definedName name="INS_RANGE">'RSheet'!$A$13:$V$15</definedName>
    <definedName name="INV_BEGIN">'Титульный'!$F$28</definedName>
    <definedName name="INV_PERIOD">'Титульный'!$F$29</definedName>
    <definedName name="ISTFIN_LIST">'TSheet'!$P$2:$P$10</definedName>
    <definedName name="KIND_ACTIVITY">'Титульный'!$F$19</definedName>
    <definedName name="KPP">'Титульный'!$F$17</definedName>
    <definedName name="LIST_ORG_REESTR">'SheetOrgReestr'!$A$2:$E$178</definedName>
    <definedName name="MONTH_PERIOD">'Титульный'!$F$25</definedName>
    <definedName name="OR_REFRESH_DATE" localSheetId="5">'Титульный'!$F$12</definedName>
    <definedName name="ORG_REESTR_TEMP_LIST">'OrgReestrTemp'!$A$2:$E$7</definedName>
    <definedName name="PAddress">'Титульный'!$F$33</definedName>
    <definedName name="PCOMPANY" localSheetId="0">'TSheet'!$C$6</definedName>
    <definedName name="Period_name_0">'TSheet'!$G$3</definedName>
    <definedName name="Period_name_1">'TSheet'!$G$4</definedName>
    <definedName name="Period_name_2">'TSheet'!$G$5</definedName>
    <definedName name="Period_name_3">'TSheet'!$G$6</definedName>
    <definedName name="Period_name_4">'TSheet'!$G$7</definedName>
    <definedName name="PF">'Титульный'!$F$21</definedName>
    <definedName name="PPERIOD" localSheetId="0">'TSheet'!$C$7</definedName>
    <definedName name="PPERIOD2" localSheetId="0">'TSheet'!$C$8</definedName>
    <definedName name="PPF" localSheetId="0">'TSheet'!$C$9</definedName>
    <definedName name="PSPHERE" localSheetId="0">'TSheet'!$C$5</definedName>
    <definedName name="SCOPE_IF_0">'Источники финансирования'!$D$10:$K$31</definedName>
    <definedName name="SCOPE_IF_1">'Источники финансирования'!$D$32:$K$56</definedName>
    <definedName name="SCOPE_IF_2">'Источники финансирования'!$D$57:$K$81</definedName>
    <definedName name="SCOPE_LOAD_1">'Производство тепла'!$E$19:$U$67</definedName>
    <definedName name="SCOPE_LOAD_2">'Передача тепла'!$E$19:$U$34</definedName>
    <definedName name="UAdrress">'Титульный'!$F$32</definedName>
    <definedName name="VERSION">'TSheet'!$C$4</definedName>
    <definedName name="YEAR_PERIOD">'Титульный'!$F$24</definedName>
    <definedName name="Год" localSheetId="5">'TSheet'!$I$2:$I$13</definedName>
    <definedName name="Квартал" localSheetId="5">'TSheet'!$J$2:$J$5</definedName>
    <definedName name="Квартал">'TSheet'!$J$2:$J$5</definedName>
    <definedName name="_xlnm.Print_Area" localSheetId="4">'Инструкция'!$D$4:$H$35</definedName>
    <definedName name="_xlnm.Print_Area" localSheetId="8">'Источники финансирования'!$D$4:$K$81</definedName>
    <definedName name="_xlnm.Print_Area" localSheetId="9">'Комментарии'!$D$4:$H$22</definedName>
    <definedName name="_xlnm.Print_Area" localSheetId="7">'Передача тепла'!$D$4:$V$39</definedName>
    <definedName name="_xlnm.Print_Area" localSheetId="10">'Проверка'!$D$4:$H$14</definedName>
    <definedName name="_xlnm.Print_Area" localSheetId="6">'Производство тепла'!$D$4:$V$72</definedName>
    <definedName name="_xlnm.Print_Area" localSheetId="5">'Титульный'!$D$4:$H$44</definedName>
    <definedName name="ПФ" localSheetId="5">'TSheet'!$K$2:$K$3</definedName>
    <definedName name="Реализация">'TSheet'!$L$2:$L$7</definedName>
  </definedNames>
  <calcPr fullCalcOnLoad="1"/>
</workbook>
</file>

<file path=xl/sharedStrings.xml><?xml version="1.0" encoding="utf-8"?>
<sst xmlns="http://schemas.openxmlformats.org/spreadsheetml/2006/main" count="760" uniqueCount="444">
  <si>
    <t>FORMCODE</t>
  </si>
  <si>
    <t>VERSION</t>
  </si>
  <si>
    <t>ЛИСТ</t>
  </si>
  <si>
    <t>Наименование листа</t>
  </si>
  <si>
    <t xml:space="preserve">Шаблон Санкт-Петербургского регионального сегмента ЕИАС ФСТ России </t>
  </si>
  <si>
    <t>Наименование организации</t>
  </si>
  <si>
    <t>ИНН</t>
  </si>
  <si>
    <t>КПП</t>
  </si>
  <si>
    <t>Год</t>
  </si>
  <si>
    <t>Квартал</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</si>
  <si>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</si>
  <si>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</si>
  <si>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</si>
  <si>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</si>
  <si>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</si>
  <si>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</si>
  <si>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</si>
  <si>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</si>
  <si>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</si>
  <si>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</si>
  <si>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9 месяцев</t>
  </si>
  <si>
    <t>ID</t>
  </si>
  <si>
    <t>Руководитель организации</t>
  </si>
  <si>
    <t>SPHERE</t>
  </si>
  <si>
    <t>Результаты проверки</t>
  </si>
  <si>
    <t>Адрес</t>
  </si>
  <si>
    <t>Описание ошибки</t>
  </si>
  <si>
    <t>Статус</t>
  </si>
  <si>
    <t>I квартал</t>
  </si>
  <si>
    <t>I полугодие</t>
  </si>
  <si>
    <t>ПФ</t>
  </si>
  <si>
    <t>План</t>
  </si>
  <si>
    <t>Факт</t>
  </si>
  <si>
    <t>Тип отчетности</t>
  </si>
  <si>
    <t>Период в заголовке</t>
  </si>
  <si>
    <t>FORMNAME</t>
  </si>
  <si>
    <t>COMPANY</t>
  </si>
  <si>
    <t>PERIOD</t>
  </si>
  <si>
    <t>PF</t>
  </si>
  <si>
    <t>PERIOD2</t>
  </si>
  <si>
    <t>№ п/п</t>
  </si>
  <si>
    <t>WARM</t>
  </si>
  <si>
    <t>ОАО "Ленинградский электромеханический завод"</t>
  </si>
  <si>
    <t>ОАО "Морской порт Санкт-Петербург"</t>
  </si>
  <si>
    <t>783450001</t>
  </si>
  <si>
    <t>ОАО "НПП "Краснознаменец"</t>
  </si>
  <si>
    <t>ОАО "Научно-производственный комплекс "Северная заря"</t>
  </si>
  <si>
    <t>ОАО "Невская мануфактура"</t>
  </si>
  <si>
    <t>ОАО "Особые Экономические Зоны"</t>
  </si>
  <si>
    <t>ОАО "Пролетарский завод"</t>
  </si>
  <si>
    <t>ОАО "Прядильно-ниточный комбинат "Красная нить"</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</si>
  <si>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</si>
  <si>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</si>
  <si>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</si>
  <si>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</si>
  <si>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</si>
  <si>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ОАО "Совавто-С.Петербург"</t>
  </si>
  <si>
    <t>ОАО "Техприбор"</t>
  </si>
  <si>
    <t>ООО "Воздушные ворота северной столицы"</t>
  </si>
  <si>
    <t>ООО "Гофра-2001"</t>
  </si>
  <si>
    <t>ООО "ИНТЕРМ"</t>
  </si>
  <si>
    <t>ООО "Квартальная котельная"</t>
  </si>
  <si>
    <t>ООО "МегаСтрой"</t>
  </si>
  <si>
    <t>ООО "Петербургтеплоэнерго"</t>
  </si>
  <si>
    <t>ООО "Пулковская ТЭЦ"</t>
  </si>
  <si>
    <t>ООО "САНЛИТ-Т"</t>
  </si>
  <si>
    <t>ООО "Софийский бульвар"</t>
  </si>
  <si>
    <t>ООО "ТВК Лесное"</t>
  </si>
  <si>
    <t>ООО "Фирма "РОСС"</t>
  </si>
  <si>
    <t>ГУП "ТЭК СПб"</t>
  </si>
  <si>
    <t>ЗАО "АТЭК"</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</si>
  <si>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</si>
  <si>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</si>
  <si>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</si>
  <si>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</si>
  <si>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</si>
  <si>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</si>
  <si>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</si>
  <si>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</si>
  <si>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</si>
  <si>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</si>
  <si>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</si>
  <si>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</si>
  <si>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</si>
  <si>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</si>
  <si>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</si>
  <si>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</si>
  <si>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</si>
  <si>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</si>
  <si>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</si>
  <si>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</si>
  <si>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</si>
  <si>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</si>
  <si>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</si>
  <si>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</si>
  <si>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</si>
  <si>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</si>
  <si>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Комментарии</t>
  </si>
  <si>
    <t>FORMID</t>
  </si>
  <si>
    <t>ГУП "Водоканал Санкт-Петербурга"</t>
  </si>
  <si>
    <t>Производство тепловой энергии, Услуги по передаче тепловой энергии</t>
  </si>
  <si>
    <t>Услуги по передаче тепловой энергии, Производство тепловой энергии</t>
  </si>
  <si>
    <t>ЗАО "ГСР ТЭЦ"</t>
  </si>
  <si>
    <t>7817312063</t>
  </si>
  <si>
    <t>781701001</t>
  </si>
  <si>
    <t>ЗАО "Тепломагистраль"</t>
  </si>
  <si>
    <t>Услуги по передаче тепловой энергии</t>
  </si>
  <si>
    <t>ЗАО "ЭЭУК "Авангард-Энерго"</t>
  </si>
  <si>
    <t>ОАО "ИНТЕР РАО - Электрогенерация" (филиал "Северо-Западная ТЭЦ")</t>
  </si>
  <si>
    <t>7704784450</t>
  </si>
  <si>
    <t>781443001</t>
  </si>
  <si>
    <t>ОАО "НПО ЦКТИ"</t>
  </si>
  <si>
    <t>7825660956</t>
  </si>
  <si>
    <t>ОАО "ТГК-1" филиал "Невский"</t>
  </si>
  <si>
    <t>ОАО "Теплосеть Санкт-Петербурга"</t>
  </si>
  <si>
    <t>ОАО "Юго-Западная ТЭЦ"</t>
  </si>
  <si>
    <t>Производство электрической и тепловой энергии в режиме комбинированной выработки, Производство тепловой энергии</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</si>
  <si>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</si>
  <si>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</si>
  <si>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</si>
  <si>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</si>
  <si>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</si>
  <si>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</si>
  <si>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</si>
  <si>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</si>
  <si>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</si>
  <si>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Производство тепловой энергии, Производство электрической и тепловой энергии в режиме комбинированной выработки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</si>
  <si>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</si>
  <si>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</si>
  <si>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</si>
  <si>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</si>
  <si>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</si>
  <si>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</si>
  <si>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</si>
  <si>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Вид деятельности</t>
  </si>
  <si>
    <t>ИТОГО</t>
  </si>
  <si>
    <t>1.</t>
  </si>
  <si>
    <t>1.1.</t>
  </si>
  <si>
    <t>1.2.</t>
  </si>
  <si>
    <t>2.1.</t>
  </si>
  <si>
    <t>2.</t>
  </si>
  <si>
    <t>2.2.</t>
  </si>
  <si>
    <t>2.3.</t>
  </si>
  <si>
    <t>3.</t>
  </si>
  <si>
    <t>4.</t>
  </si>
  <si>
    <t>6.</t>
  </si>
  <si>
    <t>5.</t>
  </si>
  <si>
    <t>5.1.</t>
  </si>
  <si>
    <t>4.1.</t>
  </si>
  <si>
    <t>4.2.</t>
  </si>
  <si>
    <t>5.2.</t>
  </si>
  <si>
    <t>ОАО "РЖД" (Октябрьская дирекция по тепловодоснабжению - СП Центральной дирекции по тепловодоснабжению - филиала ОАО "РЖД")</t>
  </si>
  <si>
    <t>1.3.</t>
  </si>
  <si>
    <t>1.4.</t>
  </si>
  <si>
    <t>1.5.</t>
  </si>
  <si>
    <t>WARM.INVEST.QV.4.178</t>
  </si>
  <si>
    <t>Инвестиционная программа в сфере теплоснабжения</t>
  </si>
  <si>
    <t>II квартал</t>
  </si>
  <si>
    <t>III квартал</t>
  </si>
  <si>
    <t>IV квартал</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</si>
  <si>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</si>
  <si>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ЗАО "Энергетическая компания "Теплогарант"</t>
  </si>
  <si>
    <t>Транспортные услуги, оказываемые на подъездных железнодорожных путях, Производство электрической и тепловой энергии в режиме комбинированной выработки, Производство тепловой энергии</t>
  </si>
  <si>
    <t>ООО "Акватерм"</t>
  </si>
  <si>
    <t>ООО "Теплодар"</t>
  </si>
  <si>
    <t>ООО "ЭКОН"</t>
  </si>
  <si>
    <t>ООО "Питерэнерго"</t>
  </si>
  <si>
    <t>Реализация инвестиционной программы</t>
  </si>
  <si>
    <t>Год начала реализации инвестиционной программы</t>
  </si>
  <si>
    <t>Период реализации</t>
  </si>
  <si>
    <t>1 год</t>
  </si>
  <si>
    <t>2 года</t>
  </si>
  <si>
    <t>3 года</t>
  </si>
  <si>
    <t>4 года</t>
  </si>
  <si>
    <t>5 лет</t>
  </si>
  <si>
    <t>6 лет</t>
  </si>
  <si>
    <t>Отчет об исполнении инвестиционной программы</t>
  </si>
  <si>
    <t>УТВЕРЖДАЮ
руководитель организации</t>
  </si>
  <si>
    <t>"___" ____________ 20___ года</t>
  </si>
  <si>
    <t>М.П.</t>
  </si>
  <si>
    <t>(производство тепловой энергии)</t>
  </si>
  <si>
    <t>Наименование объекта
и содержание работ</t>
  </si>
  <si>
    <t>Направление капитальных вложений</t>
  </si>
  <si>
    <t>Объем в натуральных показателях (факт)</t>
  </si>
  <si>
    <t>Размерность</t>
  </si>
  <si>
    <t>Источники финансирования</t>
  </si>
  <si>
    <t>Примечание</t>
  </si>
  <si>
    <t>Здания</t>
  </si>
  <si>
    <t>ВСЕГО</t>
  </si>
  <si>
    <t>(передача тепловой энергии)</t>
  </si>
  <si>
    <t>Производство тепла</t>
  </si>
  <si>
    <t>Передача тепла</t>
  </si>
  <si>
    <t>Листы</t>
  </si>
  <si>
    <t>Всего по объекту</t>
  </si>
  <si>
    <t>Добавить источник финансирования</t>
  </si>
  <si>
    <t>Добавить здания</t>
  </si>
  <si>
    <t>реконструкция</t>
  </si>
  <si>
    <t>модернизация</t>
  </si>
  <si>
    <t>техническое перевооружение</t>
  </si>
  <si>
    <t>новое строительство</t>
  </si>
  <si>
    <t>энергосбережение и повышение энергетической эффективности</t>
  </si>
  <si>
    <t>CAPINV_LIST</t>
  </si>
  <si>
    <t>м</t>
  </si>
  <si>
    <t>м2</t>
  </si>
  <si>
    <t>шт</t>
  </si>
  <si>
    <t>DIMENSION_TYPE</t>
  </si>
  <si>
    <t>istfin_list</t>
  </si>
  <si>
    <t>Амортизация, учтенная в тарифе</t>
  </si>
  <si>
    <t>Прибыль на развитие производства, учтенная в тарифе</t>
  </si>
  <si>
    <t>Инвестиционная надбавка</t>
  </si>
  <si>
    <t>Плата за подключение</t>
  </si>
  <si>
    <t>Заемные средства (кредиты)</t>
  </si>
  <si>
    <t>Прочие собственные средства (от нерегулируемых видов деятельности)</t>
  </si>
  <si>
    <t>Федеральный бюджет</t>
  </si>
  <si>
    <t>Бюджет субъекта Российской Федерации</t>
  </si>
  <si>
    <t>Прочие средства</t>
  </si>
  <si>
    <t>Сооружения</t>
  </si>
  <si>
    <t>Дымовые трубы</t>
  </si>
  <si>
    <t>Добавить дымовые трубы</t>
  </si>
  <si>
    <t>Баки</t>
  </si>
  <si>
    <t>Добавить баки</t>
  </si>
  <si>
    <t>Прочее</t>
  </si>
  <si>
    <t>Добавить прочее</t>
  </si>
  <si>
    <t>Передаточные устройства</t>
  </si>
  <si>
    <t>Основное оборудование</t>
  </si>
  <si>
    <t>Паровые котлы</t>
  </si>
  <si>
    <t>Водогрейные котлы</t>
  </si>
  <si>
    <t>Добавить паровые котлы</t>
  </si>
  <si>
    <t>Добавить водогрейные котлы</t>
  </si>
  <si>
    <t>4.3.</t>
  </si>
  <si>
    <t>Вспомогательное оборудование</t>
  </si>
  <si>
    <t>Тепломеханическое оборудование</t>
  </si>
  <si>
    <t>Добавить тепломеханическое оборудование</t>
  </si>
  <si>
    <t>Электротехническое оборудование</t>
  </si>
  <si>
    <t>Добавить электротехническое оборудование</t>
  </si>
  <si>
    <t>5.3.</t>
  </si>
  <si>
    <t>Прочие основные средства</t>
  </si>
  <si>
    <t>*</t>
  </si>
  <si>
    <t>В ценах отчетного года, без учета НДС</t>
  </si>
  <si>
    <t>**</t>
  </si>
  <si>
    <t>Нарастающим итогом за год, без учета НДС</t>
  </si>
  <si>
    <t>Тепловые сети</t>
  </si>
  <si>
    <t>Добавить тепловые сети</t>
  </si>
  <si>
    <t>Оборудование НПС, ЦТП и насосов</t>
  </si>
  <si>
    <t>Добавить оборудование</t>
  </si>
  <si>
    <t xml:space="preserve">Установки электрохимической защиты </t>
  </si>
  <si>
    <t>Добавить установки</t>
  </si>
  <si>
    <t>Добавить прочие основные средства</t>
  </si>
  <si>
    <t>Собственные средства, из них:</t>
  </si>
  <si>
    <t>Бюджетные средства:</t>
  </si>
  <si>
    <t>№</t>
  </si>
  <si>
    <t>Источник финансирования</t>
  </si>
  <si>
    <t>Объем освоения</t>
  </si>
  <si>
    <t>(производство и передача тепловой энергии)</t>
  </si>
  <si>
    <t>Прочие средства, в том числе:</t>
  </si>
  <si>
    <t>* В ценах отчетного года, без учета НДС</t>
  </si>
  <si>
    <t>Удалить</t>
  </si>
  <si>
    <t>Освоено (закрыто актами выполненных работ), 
тыс. руб</t>
  </si>
  <si>
    <t>Осталось профинансировать по результатам отчетного периода, 
тыс.руб *</t>
  </si>
  <si>
    <t>Введено (оформлено актами ввода в эксплуатацию), 
тыс. руб</t>
  </si>
  <si>
    <t>Остаток стоимости на начало года,
тыс. руб *</t>
  </si>
  <si>
    <t>12 месяцев</t>
  </si>
  <si>
    <t>+</t>
  </si>
  <si>
    <t>2.4.</t>
  </si>
  <si>
    <t>Градирни</t>
  </si>
  <si>
    <t>4.4.</t>
  </si>
  <si>
    <t>4.5.</t>
  </si>
  <si>
    <t>Турбоагрегаты</t>
  </si>
  <si>
    <t>Генераторы</t>
  </si>
  <si>
    <t>Вид капитальных вложений (ПИР, СМР, покупка оборудования)</t>
  </si>
  <si>
    <t>Выбрать</t>
  </si>
  <si>
    <t>Добавить передаточные устройства</t>
  </si>
  <si>
    <t>1.0.</t>
  </si>
  <si>
    <t>2.1.0.</t>
  </si>
  <si>
    <t>2.2.0.</t>
  </si>
  <si>
    <t>2.3.0.</t>
  </si>
  <si>
    <t>2.4.0.</t>
  </si>
  <si>
    <t>3.0.</t>
  </si>
  <si>
    <t>4.1.0.</t>
  </si>
  <si>
    <t>4.2.0.</t>
  </si>
  <si>
    <t>4.3.0.</t>
  </si>
  <si>
    <t>4.4.0.</t>
  </si>
  <si>
    <t>4.5.0.</t>
  </si>
  <si>
    <t>5.1.0.</t>
  </si>
  <si>
    <t>5.2.0.</t>
  </si>
  <si>
    <t>5.3.0.</t>
  </si>
  <si>
    <t>6.0.</t>
  </si>
  <si>
    <t>2.0.</t>
  </si>
  <si>
    <t>4.0.</t>
  </si>
  <si>
    <t>5.0.</t>
  </si>
  <si>
    <t>Отчетный период</t>
  </si>
  <si>
    <t>9</t>
  </si>
  <si>
    <t>10</t>
  </si>
  <si>
    <t>11</t>
  </si>
  <si>
    <t>12</t>
  </si>
  <si>
    <t>13</t>
  </si>
  <si>
    <t>14</t>
  </si>
  <si>
    <t>15</t>
  </si>
  <si>
    <t>16</t>
  </si>
  <si>
    <t>Кол-во</t>
  </si>
  <si>
    <t>Кол-во:</t>
  </si>
  <si>
    <t>Кол-во строк:</t>
  </si>
  <si>
    <t>Добавить градирни</t>
  </si>
  <si>
    <t>Добавить турбоагрегаты</t>
  </si>
  <si>
    <t>Добавить генераторы</t>
  </si>
  <si>
    <t>Версия 1.1</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</si>
  <si>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</si>
  <si>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</si>
  <si>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</si>
  <si>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</si>
  <si>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ЗАО "Асфальтобетонный Завод "Магистраль"</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</si>
  <si>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</si>
  <si>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</si>
  <si>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</si>
  <si>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Услуги по передаче тепловой энергии, Услуги по горячему водоснабжению, Производство тепловой энергии</t>
  </si>
  <si>
    <t>ЗАО "Группа Прайм"</t>
  </si>
  <si>
    <t>ЗАО "Завод металлоконструкций"</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</si>
  <si>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</si>
  <si>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</si>
  <si>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ЗАО "МЕЗОНТЭК"</t>
  </si>
  <si>
    <t>ЗАО "Невский завод"</t>
  </si>
  <si>
    <t>ЗАО "Пансионат "Балтиец"</t>
  </si>
  <si>
    <t>ЗАО "Первый контейнерный терминал"</t>
  </si>
  <si>
    <t>Услуги по передаче тепловой энергии, Речной порт, Производство тепловой энергии</t>
  </si>
  <si>
    <t>ЗАО "Петроспирт"</t>
  </si>
  <si>
    <t>ЗАО "РУСТ-95"</t>
  </si>
  <si>
    <t>ЗАО "Редэс Лтд"</t>
  </si>
  <si>
    <t>ЗАО "СВ-Сити"</t>
  </si>
  <si>
    <t>ЗАО "Сокол"</t>
  </si>
  <si>
    <t>Услуги по передаче тепловой энергии, Передача тепловой энергии других ЭСО</t>
  </si>
  <si>
    <t>ЗАО "Трест Ленмостострой"</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</si>
  <si>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</si>
  <si>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</si>
  <si>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Комитет по тарифам Санкт-Петербурга</t>
  </si>
  <si>
    <t>Производство тепловой энергии, Услуги по захоронению твердых бытовых отходов</t>
  </si>
  <si>
    <t>МРФ "Северо-Запад" ОАО "Ростелеком"</t>
  </si>
  <si>
    <t>ОАО "18 арсенал ВМФ"</t>
  </si>
  <si>
    <t>ОАО "20 АРЗ"</t>
  </si>
  <si>
    <t>ОАО "61 БТРЗ"</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</si>
  <si>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</si>
  <si>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</si>
  <si>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ОАО "Бавария"</t>
  </si>
  <si>
    <t>ОАО "ВНИИРА"</t>
  </si>
  <si>
    <t>Реализация теплоносителя, Услуги по передаче тепловой энергии, Производство тепловой энергии</t>
  </si>
  <si>
    <t>ОАО "Василеостровская Фабрика"</t>
  </si>
  <si>
    <t>ОАО "ГОИ им. С. И. Вавилова"</t>
  </si>
  <si>
    <t>ОАО "ДОЗ-2"</t>
  </si>
  <si>
    <t>ОАО "ДЦ "Кантемировский"</t>
  </si>
  <si>
    <t>ОАО "Завод ЭЛЕКТРОПУЛЬТ"</t>
  </si>
  <si>
    <t>ОАО "Завод слоистых пластиков"</t>
  </si>
  <si>
    <t>Передача тепловой энергии других ЭСО, Услуги по передаче тепловой энергии, Производство тепловой энергии</t>
  </si>
  <si>
    <t>ОАО "Иван Федоров"</t>
  </si>
  <si>
    <t>ОАО "Интер РАО - Электрогенерация" (филиал "Северо-Западная ТЭЦ")</t>
  </si>
  <si>
    <t>ОАО "КИНОСТУДИЯ "ЛЕНФИЛЬМ"</t>
  </si>
  <si>
    <t>ОАО "Конструкторское бюро специального машиностроения"</t>
  </si>
  <si>
    <t>ОАО "Концерн "Гранит-Электрон"</t>
  </si>
  <si>
    <t>ОАО "ЛЕНПОЛИГРАФМАШ"</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</si>
  <si>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</si>
  <si>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</si>
  <si>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"ЛСР. Железобетон-СЗ"</t>
  </si>
  <si>
    <t>ОАО "МЗ "Арсенал"</t>
  </si>
  <si>
    <t>Производство тепловой энергии, Услуги по передаче тепловой энергии, Реализация теплоносителя</t>
  </si>
  <si>
    <t>ОАО "Морской завод Алмаз"</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</si>
  <si>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</si>
  <si>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</si>
  <si>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</si>
  <si>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</si>
  <si>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ОАО "Приморский парк Победы"</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</si>
  <si>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</si>
  <si>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</si>
  <si>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</si>
  <si>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ОАО "Рыбокомбинат"</t>
  </si>
  <si>
    <t>ОАО "СПб Завод ТЭМП"</t>
  </si>
  <si>
    <t>ОАО "Стройметалконструкция"</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</si>
  <si>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</si>
  <si>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ОАО "Телерадиокомпания "Петербург"</t>
  </si>
  <si>
    <t>Передача тепловой энергии других ЭСО, Услуги по передаче тепловой энергии</t>
  </si>
  <si>
    <t>ОАО "УИФК"</t>
  </si>
  <si>
    <t>ОАО "Фирма Медполимер"</t>
  </si>
  <si>
    <t>ОАО "ЦКБ МТ "Рубин"</t>
  </si>
  <si>
    <t>ОАО "Штурманские приборы"</t>
  </si>
  <si>
    <t>Реализация теплоносителя, Производство электрической и тепловой энергии в режиме комбинированной выработки, Производство тепловой энергии</t>
  </si>
  <si>
    <t>ОАО ВО "Электроаппарат"</t>
  </si>
  <si>
    <t>ООО "АЛЬТЕРНАТИВА"</t>
  </si>
  <si>
    <t>ООО "Бавария"</t>
  </si>
  <si>
    <t>ООО "Балтийский завод - Судостроение"</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</si>
  <si>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</si>
  <si>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"Возрождение"</t>
  </si>
  <si>
    <t>ООО "ГРАДСТРОЙ"</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</si>
  <si>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</si>
  <si>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</si>
  <si>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</si>
  <si>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ООО "ИнвестКонсалт"</t>
  </si>
  <si>
    <t>ООО "Инженерная компания"</t>
  </si>
  <si>
    <t>ООО "Институт Гипроникель"</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</si>
  <si>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</si>
  <si>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</si>
  <si>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</si>
  <si>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ООО "Объединенные Пивоварни Хейникен"</t>
  </si>
  <si>
    <t>ООО "ПТК-Терминал"</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</si>
  <si>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</si>
  <si>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ООО "Производственное объединение "Пекар"</t>
  </si>
  <si>
    <t>Услуги по передаче электрической энергии, Услуги по передаче тепловой энергии, Производство тепловой энергии</t>
  </si>
  <si>
    <t>ООО "СК Северная Венеция"</t>
  </si>
  <si>
    <t>ООО "Светлана-Эстейт"</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</si>
  <si>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</si>
  <si>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</si>
  <si>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</si>
  <si>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"ТЭК объединения "Скороход"</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</si>
  <si>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</si>
  <si>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</si>
  <si>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"Теплосервис"</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</si>
  <si>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</si>
  <si>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</si>
  <si>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</si>
  <si>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</si>
  <si>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ООО "Троя"</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</si>
  <si>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</si>
  <si>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</si>
  <si>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ООО "ЦМТ и НТС"</t>
  </si>
  <si>
    <t>ООО "Цветочная 6"</t>
  </si>
  <si>
    <t>ООО "ЭНЕРГЭС"</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</si>
  <si>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</si>
  <si>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ООО "Энергетические системы"</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</si>
  <si>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</si>
  <si>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</si>
  <si>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</si>
  <si>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</si>
  <si>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</si>
  <si>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СПб ГБУЗ "Городская больница им. Н.А.Семашко"</t>
  </si>
  <si>
    <t>СПб ГУП "Петербургский метрополитен"</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</si>
  <si>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</si>
  <si>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Тульский филиал ОАО "Ростелеком"</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</si>
  <si>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</si>
  <si>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</si>
  <si>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</si>
  <si>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</si>
  <si>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</si>
  <si>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</si>
  <si>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</si>
  <si>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</si>
  <si>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</si>
  <si>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</si>
  <si>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11:25:00</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</si>
</sst>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s>
  <fonts count="70">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b/>
      <sz val="9"/>
      <color indexed="55"/>
      <name val="Tahoma"/>
      <family val="2"/>
    </font>
    <font>
      <b/>
      <u val="single"/>
      <sz val="9"/>
      <color indexed="12"/>
      <name val="Tahoma"/>
      <family val="2"/>
    </font>
    <font>
      <sz val="10"/>
      <name val="Arial"/>
      <family val="2"/>
    </font>
    <font>
      <b/>
      <sz val="9"/>
      <color indexed="8"/>
      <name val="Tahoma"/>
      <family val="2"/>
    </font>
    <font>
      <sz val="11"/>
      <color indexed="8"/>
      <name val="Calibri"/>
      <family val="2"/>
    </font>
    <font>
      <b/>
      <sz val="11"/>
      <color indexed="55"/>
      <name val="Calibri"/>
      <family val="2"/>
    </font>
    <font>
      <b/>
      <sz val="12"/>
      <color indexed="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i/>
      <sz val="9"/>
      <color indexed="40"/>
      <name val="Tahoma"/>
      <family val="2"/>
    </font>
    <font>
      <b/>
      <sz val="9"/>
      <color indexed="23"/>
      <name val="Tahoma"/>
      <family val="2"/>
    </font>
    <font>
      <sz val="10"/>
      <color indexed="8"/>
      <name val="Verdana"/>
      <family val="2"/>
    </font>
    <font>
      <sz val="10"/>
      <color indexed="8"/>
      <name val="Tahoma"/>
      <family val="2"/>
    </font>
    <font>
      <b/>
      <sz val="10"/>
      <color indexed="8"/>
      <name val="Tahoma"/>
      <family val="2"/>
    </font>
    <font>
      <b/>
      <sz val="9"/>
      <color indexed="12"/>
      <name val="Tahoma"/>
      <family val="2"/>
    </font>
    <font>
      <b/>
      <u val="single"/>
      <sz val="9"/>
      <color indexed="9"/>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i/>
      <sz val="9"/>
      <color rgb="FF00B0F0"/>
      <name val="Tahoma"/>
      <family val="2"/>
    </font>
    <font>
      <b/>
      <sz val="9"/>
      <color theme="0" tint="-0.4999699890613556"/>
      <name val="Tahoma"/>
      <family val="2"/>
    </font>
    <font>
      <sz val="10"/>
      <color rgb="FF000000"/>
      <name val="Verdana"/>
      <family val="2"/>
    </font>
    <font>
      <sz val="10"/>
      <color theme="1"/>
      <name val="Tahoma"/>
      <family val="2"/>
    </font>
    <font>
      <b/>
      <u val="single"/>
      <sz val="9"/>
      <color theme="10"/>
      <name val="Tahoma"/>
      <family val="2"/>
    </font>
    <font>
      <b/>
      <sz val="10"/>
      <color theme="1"/>
      <name val="Tahoma"/>
      <family val="2"/>
    </font>
    <font>
      <b/>
      <sz val="9"/>
      <color theme="10"/>
      <name val="Tahoma"/>
      <family val="2"/>
    </font>
    <font>
      <b/>
      <u val="single"/>
      <sz val="9"/>
      <color theme="0"/>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lightGray">
        <fgColor indexed="22"/>
        <bgColor indexed="9"/>
      </patternFill>
    </fill>
    <fill>
      <patternFill patternType="solid">
        <fgColor rgb="FF92D050"/>
        <bgColor indexed="64"/>
      </patternFill>
    </fill>
    <fill>
      <patternFill patternType="solid">
        <fgColor theme="0" tint="-0.1499900072813034"/>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1" tint="0.49998000264167786"/>
      </left>
      <right style="hair">
        <color theme="1" tint="0.49998000264167786"/>
      </right>
      <top style="thin">
        <color theme="1" tint="0.49998000264167786"/>
      </top>
      <bottom style="thin">
        <color theme="1" tint="0.49998000264167786"/>
      </bottom>
    </border>
    <border>
      <left style="thin">
        <color theme="1" tint="0.49998000264167786"/>
      </left>
      <right/>
      <top/>
      <bottom/>
    </border>
    <border>
      <left style="thin">
        <color theme="1" tint="0.49998000264167786"/>
      </left>
      <right/>
      <top style="thin">
        <color theme="1" tint="0.49998000264167786"/>
      </top>
      <bottom/>
    </border>
    <border>
      <left/>
      <right/>
      <top style="thin">
        <color theme="1" tint="0.49998000264167786"/>
      </top>
      <bottom/>
    </border>
    <border>
      <left style="thin">
        <color theme="1" tint="0.49998000264167786"/>
      </left>
      <right/>
      <top/>
      <bottom style="thin">
        <color theme="1" tint="0.49998000264167786"/>
      </bottom>
    </border>
    <border>
      <left/>
      <right/>
      <top/>
      <bottom style="thin">
        <color theme="1" tint="0.49998000264167786"/>
      </bottom>
    </border>
    <border>
      <left/>
      <right style="thin">
        <color theme="1" tint="0.49998000264167786"/>
      </right>
      <top style="thin">
        <color theme="1" tint="0.49998000264167786"/>
      </top>
      <bottom/>
    </border>
    <border>
      <left/>
      <right style="thin">
        <color theme="1" tint="0.49998000264167786"/>
      </right>
      <top/>
      <bottom/>
    </border>
    <border>
      <left/>
      <right style="thin">
        <color theme="1" tint="0.49998000264167786"/>
      </right>
      <top/>
      <bottom style="thin">
        <color theme="1" tint="0.49998000264167786"/>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color indexed="63"/>
      </left>
      <right>
        <color indexed="63"/>
      </right>
      <top style="thin"/>
      <bottom style="medium"/>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top/>
      <bottom/>
    </border>
    <border>
      <left/>
      <right style="medium"/>
      <top/>
      <bottom/>
    </border>
    <border>
      <left style="medium"/>
      <right/>
      <top>
        <color indexed="63"/>
      </top>
      <bottom style="medium"/>
    </border>
    <border>
      <left>
        <color indexed="63"/>
      </left>
      <right>
        <color indexed="63"/>
      </right>
      <top>
        <color indexed="63"/>
      </top>
      <bottom style="medium"/>
    </border>
    <border>
      <left/>
      <right style="medium"/>
      <top>
        <color indexed="63"/>
      </top>
      <bottom style="medium"/>
    </border>
    <border>
      <left/>
      <right/>
      <top style="thin"/>
      <bottom style="thin"/>
    </border>
    <border>
      <left>
        <color indexed="63"/>
      </left>
      <right style="medium"/>
      <top style="thin"/>
      <bottom style="thin"/>
    </border>
    <border>
      <left/>
      <right style="thin">
        <color indexed="23"/>
      </right>
      <top/>
      <bottom/>
    </border>
    <border>
      <left/>
      <right style="thin">
        <color indexed="23"/>
      </right>
      <top/>
      <bottom style="thin">
        <color indexed="23"/>
      </bottom>
    </border>
    <border>
      <left style="thin"/>
      <right style="thin"/>
      <top style="thin"/>
      <bottom style="medium"/>
    </border>
    <border>
      <left style="medium"/>
      <right>
        <color indexed="63"/>
      </right>
      <top style="thin"/>
      <bottom style="thin"/>
    </border>
    <border>
      <left style="thin"/>
      <right style="thin"/>
      <top>
        <color indexed="63"/>
      </top>
      <bottom>
        <color indexed="63"/>
      </bottom>
    </border>
    <border>
      <left style="medium"/>
      <right style="thin"/>
      <top style="thin"/>
      <bottom>
        <color indexed="63"/>
      </bottom>
    </border>
    <border>
      <left style="thin"/>
      <right>
        <color indexed="63"/>
      </right>
      <top>
        <color indexed="63"/>
      </top>
      <bottom>
        <color indexed="63"/>
      </bottom>
    </border>
    <border>
      <left style="thin"/>
      <right style="thin"/>
      <top style="thin">
        <color indexed="63"/>
      </top>
      <bottom>
        <color indexed="63"/>
      </bottom>
    </border>
    <border>
      <left style="thin"/>
      <right style="medium"/>
      <top>
        <color indexed="63"/>
      </top>
      <bottom>
        <color indexed="63"/>
      </bottom>
    </border>
    <border>
      <left style="thin"/>
      <right style="thin"/>
      <top style="thin"/>
      <bottom>
        <color indexed="63"/>
      </bottom>
    </border>
    <border>
      <left style="medium"/>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medium">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color indexed="63"/>
      </left>
      <right style="thin">
        <color indexed="63"/>
      </right>
      <top style="thin">
        <color indexed="63"/>
      </top>
      <bottom style="medium"/>
    </border>
    <border>
      <left style="thin">
        <color indexed="63"/>
      </left>
      <right style="medium"/>
      <top style="thin">
        <color indexed="63"/>
      </top>
      <bottom style="medium"/>
    </border>
    <border>
      <left style="thin"/>
      <right style="medium"/>
      <top style="thin"/>
      <bottom style="thin"/>
    </border>
    <border>
      <left style="thin"/>
      <right style="medium"/>
      <top style="medium"/>
      <bottom style="thin"/>
    </border>
    <border>
      <left style="thin">
        <color indexed="63"/>
      </left>
      <right style="thin">
        <color indexed="63"/>
      </right>
      <top style="medium"/>
      <bottom style="thin">
        <color indexed="63"/>
      </bottom>
    </border>
    <border>
      <left style="thin">
        <color indexed="63"/>
      </left>
      <right style="medium"/>
      <top style="medium"/>
      <bottom style="thin">
        <color indexed="63"/>
      </bottom>
    </border>
    <border>
      <left style="thin">
        <color indexed="63"/>
      </left>
      <right style="thin">
        <color indexed="63"/>
      </right>
      <top style="thin">
        <color indexed="63"/>
      </top>
      <bottom style="thin">
        <color indexed="63"/>
      </bottom>
    </border>
    <border>
      <left style="thin">
        <color indexed="63"/>
      </left>
      <right style="medium"/>
      <top style="thin">
        <color indexed="63"/>
      </top>
      <bottom style="thin">
        <color indexed="63"/>
      </bottom>
    </border>
    <border>
      <left style="thin"/>
      <right style="thin"/>
      <top>
        <color indexed="63"/>
      </top>
      <bottom style="thin"/>
    </border>
    <border>
      <left style="thin"/>
      <right style="thin"/>
      <top style="thin">
        <color indexed="63"/>
      </top>
      <bottom style="thin"/>
    </border>
    <border>
      <left style="thin"/>
      <right>
        <color indexed="63"/>
      </right>
      <top>
        <color indexed="63"/>
      </top>
      <bottom style="thin"/>
    </border>
    <border>
      <left style="thin"/>
      <right style="medium"/>
      <top>
        <color indexed="63"/>
      </top>
      <bottom style="thin"/>
    </border>
    <border>
      <left/>
      <right style="thin">
        <color indexed="23"/>
      </right>
      <top/>
      <bottom style="thin">
        <color theme="1" tint="0.49998000264167786"/>
      </bottom>
    </border>
    <border>
      <left style="thin"/>
      <right style="medium"/>
      <top style="thin"/>
      <bottom style="medium"/>
    </border>
    <border>
      <left style="medium"/>
      <right/>
      <top style="medium"/>
      <bottom style="medium"/>
    </border>
    <border>
      <left/>
      <right/>
      <top style="thin"/>
      <bottom>
        <color indexed="63"/>
      </bottom>
    </border>
    <border>
      <left/>
      <right/>
      <top>
        <color indexed="63"/>
      </top>
      <bottom style="thin"/>
    </border>
    <border>
      <left style="thin"/>
      <right style="medium"/>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color theme="1" tint="0.49998000264167786"/>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thin">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right/>
      <top style="medium"/>
      <bottom style="medium"/>
    </border>
    <border>
      <left/>
      <right style="medium"/>
      <top style="medium"/>
      <bottom style="mediu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bottom style="medium"/>
    </border>
    <border>
      <left style="thin"/>
      <right/>
      <top style="medium"/>
      <bottom/>
    </border>
    <border>
      <left>
        <color indexed="63"/>
      </left>
      <right style="thin"/>
      <top style="medium"/>
      <bottom>
        <color indexed="63"/>
      </bottom>
    </border>
    <border>
      <left style="thin"/>
      <right>
        <color indexed="63"/>
      </right>
      <top style="thin"/>
      <bottom style="medium"/>
    </border>
    <border>
      <left style="thin">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lignment/>
      <protection/>
    </xf>
    <xf numFmtId="0" fontId="2" fillId="0" borderId="0">
      <alignment/>
      <protection/>
    </xf>
    <xf numFmtId="0" fontId="13"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11" fillId="0" borderId="0">
      <alignment/>
      <protection/>
    </xf>
    <xf numFmtId="0" fontId="7" fillId="0" borderId="0">
      <alignment/>
      <protection/>
    </xf>
    <xf numFmtId="0" fontId="2"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337">
    <xf numFmtId="0" fontId="0" fillId="0" borderId="0" xfId="0" applyAlignment="1">
      <alignment/>
    </xf>
    <xf numFmtId="0" fontId="0" fillId="0" borderId="0" xfId="0" applyFont="1" applyAlignment="1">
      <alignment/>
    </xf>
    <xf numFmtId="0" fontId="59" fillId="0" borderId="0" xfId="57" applyFont="1" applyFill="1" applyAlignment="1" applyProtection="1">
      <alignment horizontal="left" vertical="center" wrapText="1"/>
      <protection/>
    </xf>
    <xf numFmtId="0" fontId="59" fillId="0" borderId="0" xfId="57" applyFont="1" applyAlignment="1" applyProtection="1">
      <alignment vertical="center" wrapText="1"/>
      <protection/>
    </xf>
    <xf numFmtId="0" fontId="59" fillId="0" borderId="0" xfId="57" applyFont="1" applyFill="1" applyAlignment="1" applyProtection="1">
      <alignment vertical="center" wrapText="1"/>
      <protection/>
    </xf>
    <xf numFmtId="0" fontId="60" fillId="0" borderId="0" xfId="59" applyFont="1" applyFill="1" applyBorder="1" applyAlignment="1" applyProtection="1">
      <alignment horizontal="right" vertical="center" wrapText="1"/>
      <protection/>
    </xf>
    <xf numFmtId="0" fontId="59" fillId="33" borderId="0" xfId="57" applyFont="1" applyFill="1" applyBorder="1" applyAlignment="1" applyProtection="1">
      <alignment vertical="center" wrapText="1"/>
      <protection/>
    </xf>
    <xf numFmtId="0" fontId="59" fillId="0" borderId="0" xfId="57" applyFont="1" applyBorder="1" applyAlignment="1" applyProtection="1">
      <alignment vertical="center" wrapText="1"/>
      <protection/>
    </xf>
    <xf numFmtId="0" fontId="59" fillId="33" borderId="0" xfId="59" applyFont="1" applyFill="1" applyBorder="1" applyAlignment="1" applyProtection="1">
      <alignment vertical="center" wrapText="1"/>
      <protection/>
    </xf>
    <xf numFmtId="0" fontId="60" fillId="33" borderId="0" xfId="59" applyFont="1" applyFill="1" applyBorder="1" applyAlignment="1" applyProtection="1">
      <alignment vertical="center" wrapText="1"/>
      <protection/>
    </xf>
    <xf numFmtId="0" fontId="3" fillId="0" borderId="0" xfId="57" applyFont="1" applyAlignment="1" applyProtection="1">
      <alignment vertical="center" wrapText="1"/>
      <protection/>
    </xf>
    <xf numFmtId="0" fontId="5" fillId="0" borderId="0" xfId="59" applyFont="1" applyFill="1" applyBorder="1" applyAlignment="1" applyProtection="1">
      <alignment vertical="center" wrapText="1"/>
      <protection/>
    </xf>
    <xf numFmtId="0" fontId="5" fillId="0" borderId="0" xfId="57" applyFont="1" applyAlignment="1" applyProtection="1">
      <alignment vertical="center" wrapText="1"/>
      <protection/>
    </xf>
    <xf numFmtId="0" fontId="3" fillId="34" borderId="0" xfId="57" applyFont="1" applyFill="1" applyAlignment="1" applyProtection="1">
      <alignment vertical="center" wrapText="1"/>
      <protection/>
    </xf>
    <xf numFmtId="0" fontId="6" fillId="34" borderId="0" xfId="59" applyFont="1" applyFill="1" applyBorder="1" applyAlignment="1" applyProtection="1">
      <alignment horizontal="center" vertical="center" wrapText="1"/>
      <protection/>
    </xf>
    <xf numFmtId="0" fontId="5" fillId="34" borderId="0" xfId="59" applyFont="1" applyFill="1" applyBorder="1" applyAlignment="1" applyProtection="1">
      <alignment vertical="center" wrapText="1"/>
      <protection/>
    </xf>
    <xf numFmtId="0" fontId="5" fillId="34" borderId="0" xfId="57" applyFont="1" applyFill="1" applyAlignment="1" applyProtection="1">
      <alignment vertical="center" wrapText="1"/>
      <protection/>
    </xf>
    <xf numFmtId="0" fontId="5" fillId="33" borderId="0" xfId="59" applyFont="1" applyFill="1" applyBorder="1" applyAlignment="1" applyProtection="1">
      <alignment horizontal="center" vertical="center" wrapText="1"/>
      <protection/>
    </xf>
    <xf numFmtId="0" fontId="6" fillId="33" borderId="0" xfId="59" applyFont="1" applyFill="1" applyBorder="1" applyAlignment="1" applyProtection="1">
      <alignment vertical="center" wrapText="1"/>
      <protection/>
    </xf>
    <xf numFmtId="0" fontId="5" fillId="33" borderId="10" xfId="59" applyFont="1" applyFill="1" applyBorder="1" applyAlignment="1" applyProtection="1">
      <alignment vertical="center" wrapText="1"/>
      <protection/>
    </xf>
    <xf numFmtId="49" fontId="6" fillId="33" borderId="0" xfId="61" applyNumberFormat="1"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5" fillId="0" borderId="0" xfId="57" applyFont="1" applyFill="1" applyBorder="1" applyAlignment="1" applyProtection="1">
      <alignment vertical="center" wrapText="1"/>
      <protection/>
    </xf>
    <xf numFmtId="49" fontId="3" fillId="0" borderId="0" xfId="53" applyNumberFormat="1" applyFont="1" applyAlignment="1" applyProtection="1">
      <alignment horizontal="center" vertical="center" wrapText="1"/>
      <protection/>
    </xf>
    <xf numFmtId="0" fontId="6" fillId="33" borderId="0" xfId="61" applyNumberFormat="1" applyFont="1" applyFill="1" applyBorder="1" applyAlignment="1" applyProtection="1">
      <alignment horizontal="center" vertical="center" wrapText="1"/>
      <protection/>
    </xf>
    <xf numFmtId="0" fontId="5" fillId="33" borderId="0" xfId="59" applyNumberFormat="1" applyFont="1" applyFill="1" applyBorder="1" applyAlignment="1" applyProtection="1">
      <alignment vertical="center" wrapText="1"/>
      <protection/>
    </xf>
    <xf numFmtId="49" fontId="61" fillId="0" borderId="0" xfId="53" applyNumberFormat="1" applyFont="1" applyAlignment="1" applyProtection="1">
      <alignment vertical="top"/>
      <protection/>
    </xf>
    <xf numFmtId="0" fontId="5" fillId="0" borderId="0" xfId="59" applyFont="1" applyFill="1" applyBorder="1" applyAlignment="1" applyProtection="1">
      <alignment horizontal="center" vertical="center" wrapText="1"/>
      <protection/>
    </xf>
    <xf numFmtId="49" fontId="5" fillId="0" borderId="0" xfId="61" applyNumberFormat="1" applyFont="1" applyFill="1" applyBorder="1" applyAlignment="1" applyProtection="1">
      <alignment horizontal="center" vertical="center" wrapText="1"/>
      <protection/>
    </xf>
    <xf numFmtId="0" fontId="5" fillId="0" borderId="0" xfId="57" applyFont="1" applyFill="1" applyAlignment="1" applyProtection="1">
      <alignment horizontal="center" vertical="center" wrapText="1"/>
      <protection/>
    </xf>
    <xf numFmtId="0" fontId="5" fillId="0" borderId="0" xfId="57" applyFont="1" applyFill="1" applyAlignment="1" applyProtection="1">
      <alignment vertical="center" wrapText="1"/>
      <protection/>
    </xf>
    <xf numFmtId="0" fontId="5" fillId="0" borderId="0" xfId="57" applyFont="1" applyAlignment="1" applyProtection="1">
      <alignment horizontal="center" vertical="center" wrapText="1"/>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5" fillId="0" borderId="0" xfId="58" applyNumberFormat="1" applyFont="1" applyProtection="1">
      <alignment vertical="top"/>
      <protection/>
    </xf>
    <xf numFmtId="0" fontId="9" fillId="0" borderId="0" xfId="62" applyFont="1" applyBorder="1" applyAlignment="1" applyProtection="1">
      <alignment horizontal="center" vertical="center" wrapText="1"/>
      <protection/>
    </xf>
    <xf numFmtId="0" fontId="0" fillId="11" borderId="0" xfId="0" applyFont="1" applyFill="1" applyAlignment="1">
      <alignment/>
    </xf>
    <xf numFmtId="0" fontId="0" fillId="11" borderId="0" xfId="0" applyFill="1" applyAlignment="1">
      <alignment/>
    </xf>
    <xf numFmtId="0" fontId="5" fillId="0" borderId="0" xfId="57" applyFont="1" applyFill="1" applyAlignment="1" applyProtection="1">
      <alignment horizontal="left" vertical="center" wrapText="1"/>
      <protection/>
    </xf>
    <xf numFmtId="0" fontId="0" fillId="0" borderId="0" xfId="0" applyAlignment="1">
      <alignment horizontal="right"/>
    </xf>
    <xf numFmtId="0" fontId="0" fillId="2" borderId="0" xfId="0" applyFill="1" applyAlignment="1">
      <alignment/>
    </xf>
    <xf numFmtId="0" fontId="62" fillId="2" borderId="0" xfId="0" applyFont="1" applyFill="1" applyAlignment="1">
      <alignment horizontal="center"/>
    </xf>
    <xf numFmtId="0" fontId="62" fillId="2" borderId="0" xfId="0" applyFont="1" applyFill="1" applyAlignment="1">
      <alignment/>
    </xf>
    <xf numFmtId="0" fontId="59" fillId="2" borderId="0" xfId="57" applyNumberFormat="1" applyFont="1" applyFill="1" applyAlignment="1" applyProtection="1">
      <alignment vertical="center" wrapText="1"/>
      <protection/>
    </xf>
    <xf numFmtId="0" fontId="59" fillId="2" borderId="0" xfId="57" applyFont="1" applyFill="1" applyAlignment="1" applyProtection="1">
      <alignment horizontal="left" vertical="center" wrapText="1"/>
      <protection/>
    </xf>
    <xf numFmtId="0" fontId="59" fillId="2" borderId="0" xfId="57" applyFont="1" applyFill="1" applyAlignment="1" applyProtection="1">
      <alignment vertical="center" wrapText="1"/>
      <protection/>
    </xf>
    <xf numFmtId="0" fontId="59" fillId="2" borderId="0" xfId="57" applyFont="1" applyFill="1" applyBorder="1" applyAlignment="1" applyProtection="1">
      <alignment vertical="center" wrapText="1"/>
      <protection/>
    </xf>
    <xf numFmtId="49" fontId="59" fillId="2" borderId="0" xfId="61" applyNumberFormat="1" applyFont="1" applyFill="1" applyBorder="1" applyAlignment="1" applyProtection="1">
      <alignment horizontal="left" vertical="center" wrapText="1"/>
      <protection/>
    </xf>
    <xf numFmtId="0" fontId="59" fillId="2" borderId="0" xfId="57" applyFont="1" applyFill="1" applyAlignment="1" applyProtection="1">
      <alignment horizontal="center" vertical="center" wrapText="1"/>
      <protection/>
    </xf>
    <xf numFmtId="0" fontId="6" fillId="35" borderId="10" xfId="61" applyNumberFormat="1" applyFont="1" applyFill="1" applyBorder="1" applyAlignment="1" applyProtection="1">
      <alignment horizontal="center" vertical="center" wrapText="1"/>
      <protection/>
    </xf>
    <xf numFmtId="0" fontId="6" fillId="35" borderId="10" xfId="59" applyFont="1" applyFill="1" applyBorder="1" applyAlignment="1" applyProtection="1">
      <alignment horizontal="center" vertical="center" wrapText="1"/>
      <protection/>
    </xf>
    <xf numFmtId="0" fontId="5" fillId="35" borderId="10" xfId="59" applyFont="1" applyFill="1" applyBorder="1" applyAlignment="1" applyProtection="1">
      <alignment horizontal="right" vertical="center" wrapText="1" indent="1"/>
      <protection/>
    </xf>
    <xf numFmtId="49" fontId="5" fillId="35" borderId="10" xfId="61" applyNumberFormat="1" applyFont="1" applyFill="1" applyBorder="1" applyAlignment="1" applyProtection="1">
      <alignment horizontal="right" vertical="center" wrapText="1" indent="1"/>
      <protection/>
    </xf>
    <xf numFmtId="0" fontId="0" fillId="0" borderId="0" xfId="0" applyBorder="1" applyAlignment="1">
      <alignment/>
    </xf>
    <xf numFmtId="0" fontId="0" fillId="2" borderId="0" xfId="0" applyFill="1" applyBorder="1" applyAlignment="1">
      <alignment/>
    </xf>
    <xf numFmtId="0" fontId="63" fillId="0" borderId="0" xfId="62" applyFont="1" applyBorder="1" applyAlignment="1" applyProtection="1">
      <alignment horizontal="center" vertical="center" wrapText="1"/>
      <protection/>
    </xf>
    <xf numFmtId="0" fontId="48" fillId="0" borderId="19" xfId="0" applyFont="1" applyBorder="1" applyAlignment="1">
      <alignment horizontal="center"/>
    </xf>
    <xf numFmtId="0" fontId="48" fillId="0" borderId="20" xfId="0" applyFont="1" applyBorder="1" applyAlignment="1">
      <alignment horizontal="center"/>
    </xf>
    <xf numFmtId="0" fontId="48" fillId="0" borderId="21" xfId="0" applyFont="1" applyBorder="1" applyAlignment="1">
      <alignment horizontal="center"/>
    </xf>
    <xf numFmtId="0" fontId="5" fillId="0" borderId="22" xfId="62" applyFont="1" applyBorder="1" applyAlignment="1" applyProtection="1">
      <alignment horizontal="center" vertical="center" wrapText="1"/>
      <protection/>
    </xf>
    <xf numFmtId="0" fontId="5" fillId="0" borderId="22" xfId="62" applyFont="1" applyBorder="1" applyAlignment="1" applyProtection="1">
      <alignment horizontal="left" wrapText="1"/>
      <protection/>
    </xf>
    <xf numFmtId="0" fontId="44" fillId="0" borderId="22" xfId="42" applyBorder="1" applyAlignment="1" applyProtection="1">
      <alignment horizontal="center" vertical="center" wrapText="1"/>
      <protection/>
    </xf>
    <xf numFmtId="0" fontId="0" fillId="36" borderId="0" xfId="0" applyFont="1" applyFill="1" applyAlignment="1">
      <alignment/>
    </xf>
    <xf numFmtId="0" fontId="0" fillId="0" borderId="0" xfId="0" applyAlignment="1">
      <alignment horizontal="left"/>
    </xf>
    <xf numFmtId="0" fontId="0" fillId="0" borderId="0" xfId="0" applyFont="1" applyAlignment="1">
      <alignment horizontal="left"/>
    </xf>
    <xf numFmtId="2" fontId="10" fillId="37" borderId="23" xfId="42" applyNumberFormat="1" applyFont="1" applyFill="1" applyBorder="1" applyAlignment="1" applyProtection="1">
      <alignment horizontal="center" vertical="center"/>
      <protection/>
    </xf>
    <xf numFmtId="0" fontId="61" fillId="0" borderId="0" xfId="53" applyNumberFormat="1" applyFont="1" applyAlignment="1" applyProtection="1">
      <alignment vertical="top"/>
      <protection/>
    </xf>
    <xf numFmtId="14" fontId="5" fillId="0" borderId="0" xfId="59" applyNumberFormat="1" applyFont="1" applyFill="1" applyBorder="1" applyAlignment="1" applyProtection="1">
      <alignment vertical="center" wrapText="1"/>
      <protection/>
    </xf>
    <xf numFmtId="0" fontId="64" fillId="0" borderId="0" xfId="0" applyFont="1" applyAlignment="1">
      <alignment/>
    </xf>
    <xf numFmtId="0" fontId="44" fillId="0" borderId="0" xfId="42" applyAlignment="1" applyProtection="1">
      <alignment/>
      <protection/>
    </xf>
    <xf numFmtId="0" fontId="0" fillId="0" borderId="0" xfId="0" applyAlignment="1">
      <alignment horizontal="right"/>
    </xf>
    <xf numFmtId="0" fontId="5" fillId="33" borderId="24" xfId="59" applyFont="1" applyFill="1" applyBorder="1" applyAlignment="1" applyProtection="1">
      <alignment vertical="center" wrapText="1"/>
      <protection/>
    </xf>
    <xf numFmtId="0" fontId="5" fillId="33" borderId="25" xfId="59" applyFont="1" applyFill="1" applyBorder="1" applyAlignment="1" applyProtection="1">
      <alignment vertical="center" wrapText="1"/>
      <protection/>
    </xf>
    <xf numFmtId="0" fontId="5" fillId="33" borderId="25" xfId="59" applyFont="1" applyFill="1" applyBorder="1" applyAlignment="1" applyProtection="1">
      <alignment horizontal="center" vertical="center" wrapText="1"/>
      <protection/>
    </xf>
    <xf numFmtId="0" fontId="6" fillId="33" borderId="26" xfId="59" applyFont="1" applyFill="1" applyBorder="1" applyAlignment="1" applyProtection="1">
      <alignment vertical="center" wrapText="1"/>
      <protection/>
    </xf>
    <xf numFmtId="0" fontId="5" fillId="33" borderId="27" xfId="59" applyFont="1" applyFill="1" applyBorder="1" applyAlignment="1" applyProtection="1">
      <alignment vertical="center" wrapText="1"/>
      <protection/>
    </xf>
    <xf numFmtId="0" fontId="6" fillId="33" borderId="28" xfId="59" applyFont="1" applyFill="1" applyBorder="1" applyAlignment="1" applyProtection="1">
      <alignment vertical="center" wrapText="1"/>
      <protection/>
    </xf>
    <xf numFmtId="0" fontId="8" fillId="33" borderId="27" xfId="61" applyNumberFormat="1" applyFont="1" applyFill="1" applyBorder="1" applyAlignment="1" applyProtection="1">
      <alignment horizontal="center" vertical="center" wrapText="1"/>
      <protection/>
    </xf>
    <xf numFmtId="14" fontId="5" fillId="33" borderId="28" xfId="61" applyNumberFormat="1" applyFont="1" applyFill="1" applyBorder="1" applyAlignment="1" applyProtection="1">
      <alignment horizontal="center" vertical="center" wrapText="1"/>
      <protection/>
    </xf>
    <xf numFmtId="0" fontId="5" fillId="33" borderId="28" xfId="57" applyFont="1" applyFill="1" applyBorder="1" applyAlignment="1" applyProtection="1">
      <alignment horizontal="center" vertical="center" wrapText="1"/>
      <protection/>
    </xf>
    <xf numFmtId="0" fontId="5" fillId="33" borderId="28" xfId="59" applyFont="1" applyFill="1" applyBorder="1" applyAlignment="1" applyProtection="1">
      <alignment horizontal="center" vertical="center" wrapText="1"/>
      <protection/>
    </xf>
    <xf numFmtId="49" fontId="5" fillId="33" borderId="27" xfId="61" applyNumberFormat="1" applyFont="1" applyFill="1" applyBorder="1" applyAlignment="1" applyProtection="1">
      <alignment horizontal="center" vertical="center" wrapText="1"/>
      <protection/>
    </xf>
    <xf numFmtId="0" fontId="5" fillId="33" borderId="29" xfId="59" applyFont="1" applyFill="1" applyBorder="1" applyAlignment="1" applyProtection="1">
      <alignment vertical="center" wrapText="1"/>
      <protection/>
    </xf>
    <xf numFmtId="0" fontId="5" fillId="33" borderId="30" xfId="59" applyFont="1" applyFill="1" applyBorder="1" applyAlignment="1" applyProtection="1">
      <alignment vertical="center" wrapText="1"/>
      <protection/>
    </xf>
    <xf numFmtId="0" fontId="5" fillId="33" borderId="30" xfId="59" applyFont="1" applyFill="1" applyBorder="1" applyAlignment="1" applyProtection="1">
      <alignment horizontal="center" vertical="center" wrapText="1"/>
      <protection/>
    </xf>
    <xf numFmtId="0" fontId="5" fillId="33" borderId="31" xfId="59" applyFont="1" applyFill="1" applyBorder="1" applyAlignment="1" applyProtection="1">
      <alignment horizontal="center" vertical="center" wrapText="1"/>
      <protection/>
    </xf>
    <xf numFmtId="0" fontId="0" fillId="36" borderId="0" xfId="0" applyFill="1" applyAlignment="1">
      <alignment/>
    </xf>
    <xf numFmtId="0" fontId="65" fillId="2" borderId="0" xfId="0" applyFont="1" applyFill="1" applyAlignment="1">
      <alignment horizontal="center" vertical="center"/>
    </xf>
    <xf numFmtId="0" fontId="65" fillId="0" borderId="0" xfId="0" applyFont="1" applyAlignment="1">
      <alignment horizontal="center" vertical="center"/>
    </xf>
    <xf numFmtId="0" fontId="0" fillId="35" borderId="27" xfId="56" applyNumberFormat="1" applyFont="1" applyFill="1" applyBorder="1" applyAlignment="1" applyProtection="1">
      <alignment horizontal="left" vertical="center" wrapText="1"/>
      <protection locked="0"/>
    </xf>
    <xf numFmtId="0" fontId="5" fillId="35" borderId="0" xfId="56" applyNumberFormat="1" applyFont="1" applyFill="1" applyBorder="1" applyAlignment="1" applyProtection="1">
      <alignment horizontal="left" vertical="center" wrapText="1"/>
      <protection locked="0"/>
    </xf>
    <xf numFmtId="0" fontId="5" fillId="35" borderId="28" xfId="56" applyNumberFormat="1" applyFont="1" applyFill="1" applyBorder="1" applyAlignment="1" applyProtection="1">
      <alignment horizontal="left" vertical="center" wrapText="1"/>
      <protection locked="0"/>
    </xf>
    <xf numFmtId="0" fontId="0" fillId="38" borderId="0" xfId="0" applyFont="1" applyFill="1" applyAlignment="1">
      <alignment/>
    </xf>
    <xf numFmtId="2" fontId="10" fillId="37" borderId="32" xfId="42" applyNumberFormat="1" applyFont="1" applyFill="1" applyBorder="1" applyAlignment="1" applyProtection="1">
      <alignment horizontal="center" vertical="center"/>
      <protection/>
    </xf>
    <xf numFmtId="2" fontId="10" fillId="37" borderId="33" xfId="42" applyNumberFormat="1" applyFont="1" applyFill="1" applyBorder="1" applyAlignment="1" applyProtection="1">
      <alignment horizontal="center" vertical="center"/>
      <protection/>
    </xf>
    <xf numFmtId="0" fontId="0" fillId="0" borderId="34" xfId="0" applyBorder="1" applyAlignment="1">
      <alignment/>
    </xf>
    <xf numFmtId="0" fontId="66" fillId="0" borderId="0" xfId="42" applyFont="1" applyAlignment="1" applyProtection="1">
      <alignment wrapText="1"/>
      <protection/>
    </xf>
    <xf numFmtId="0" fontId="0" fillId="0" borderId="0" xfId="0" applyBorder="1" applyAlignment="1">
      <alignment horizontal="right"/>
    </xf>
    <xf numFmtId="0" fontId="48" fillId="2" borderId="0" xfId="0" applyFont="1" applyFill="1" applyAlignment="1">
      <alignment/>
    </xf>
    <xf numFmtId="0" fontId="48" fillId="0" borderId="0" xfId="0" applyFont="1" applyAlignment="1">
      <alignment/>
    </xf>
    <xf numFmtId="0" fontId="48" fillId="0" borderId="11" xfId="0" applyFont="1" applyBorder="1" applyAlignment="1">
      <alignment/>
    </xf>
    <xf numFmtId="0" fontId="48" fillId="0" borderId="34" xfId="0" applyFont="1" applyBorder="1" applyAlignment="1">
      <alignment/>
    </xf>
    <xf numFmtId="0" fontId="0" fillId="0" borderId="0" xfId="0" applyFill="1" applyAlignment="1">
      <alignment/>
    </xf>
    <xf numFmtId="0" fontId="0" fillId="0" borderId="35" xfId="0" applyBorder="1" applyAlignment="1">
      <alignment/>
    </xf>
    <xf numFmtId="0" fontId="0" fillId="39" borderId="0" xfId="0" applyFont="1" applyFill="1" applyAlignment="1">
      <alignment/>
    </xf>
    <xf numFmtId="0" fontId="0" fillId="0" borderId="0" xfId="0" applyBorder="1" applyAlignment="1">
      <alignment horizontal="right"/>
    </xf>
    <xf numFmtId="0" fontId="0" fillId="0" borderId="0" xfId="0" applyFill="1" applyAlignment="1" applyProtection="1">
      <alignment/>
      <protection locked="0"/>
    </xf>
    <xf numFmtId="0" fontId="5" fillId="33" borderId="0" xfId="60" applyFont="1" applyFill="1" applyBorder="1" applyAlignment="1" applyProtection="1">
      <alignment vertical="center"/>
      <protection locked="0"/>
    </xf>
    <xf numFmtId="0" fontId="67" fillId="0" borderId="0" xfId="0" applyFont="1" applyFill="1" applyBorder="1" applyAlignment="1">
      <alignment horizontal="center" vertical="center" wrapText="1"/>
    </xf>
    <xf numFmtId="49" fontId="6" fillId="0" borderId="36" xfId="0" applyNumberFormat="1" applyFont="1" applyBorder="1" applyAlignment="1" applyProtection="1">
      <alignment horizontal="center" vertical="center" wrapText="1"/>
      <protection/>
    </xf>
    <xf numFmtId="0" fontId="5" fillId="0" borderId="22" xfId="54" applyFont="1" applyBorder="1" applyAlignment="1" applyProtection="1">
      <alignment horizontal="right" vertical="center" wrapText="1"/>
      <protection/>
    </xf>
    <xf numFmtId="2" fontId="10" fillId="37" borderId="37" xfId="42" applyNumberFormat="1" applyFont="1" applyFill="1" applyBorder="1" applyAlignment="1" applyProtection="1">
      <alignment horizontal="center" vertical="center"/>
      <protection/>
    </xf>
    <xf numFmtId="0" fontId="5" fillId="0" borderId="38" xfId="54" applyFont="1" applyBorder="1" applyAlignment="1" applyProtection="1">
      <alignment horizontal="right" vertical="center" wrapText="1"/>
      <protection/>
    </xf>
    <xf numFmtId="2" fontId="12" fillId="0" borderId="22" xfId="55" applyNumberFormat="1" applyFont="1" applyFill="1" applyBorder="1" applyAlignment="1" applyProtection="1">
      <alignment horizontal="center" vertical="center" wrapText="1"/>
      <protection/>
    </xf>
    <xf numFmtId="49" fontId="5" fillId="0" borderId="39" xfId="54" applyNumberFormat="1" applyFont="1" applyBorder="1" applyAlignment="1" applyProtection="1">
      <alignment horizontal="center" vertical="center" wrapText="1"/>
      <protection/>
    </xf>
    <xf numFmtId="0" fontId="5" fillId="0" borderId="40" xfId="54" applyFont="1" applyBorder="1" applyAlignment="1" applyProtection="1">
      <alignment horizontal="right" vertical="center" wrapText="1"/>
      <protection/>
    </xf>
    <xf numFmtId="4" fontId="5" fillId="40" borderId="41" xfId="0" applyNumberFormat="1" applyFont="1" applyFill="1" applyBorder="1" applyAlignment="1" applyProtection="1">
      <alignment horizontal="right" vertical="center" wrapText="1"/>
      <protection/>
    </xf>
    <xf numFmtId="0" fontId="5" fillId="0" borderId="42" xfId="0" applyNumberFormat="1" applyFont="1" applyBorder="1" applyAlignment="1" applyProtection="1">
      <alignment vertical="center"/>
      <protection/>
    </xf>
    <xf numFmtId="4" fontId="5" fillId="41" borderId="22" xfId="0" applyNumberFormat="1" applyFont="1" applyFill="1" applyBorder="1" applyAlignment="1" applyProtection="1">
      <alignment horizontal="right" vertical="center" wrapText="1"/>
      <protection locked="0"/>
    </xf>
    <xf numFmtId="0" fontId="5" fillId="42" borderId="22" xfId="0" applyNumberFormat="1" applyFont="1" applyFill="1" applyBorder="1" applyAlignment="1" applyProtection="1">
      <alignment horizontal="center" vertical="center" wrapText="1"/>
      <protection locked="0"/>
    </xf>
    <xf numFmtId="4" fontId="5" fillId="40" borderId="22" xfId="0" applyNumberFormat="1" applyFont="1" applyFill="1" applyBorder="1" applyAlignment="1" applyProtection="1">
      <alignment horizontal="right" vertical="center" wrapText="1"/>
      <protection/>
    </xf>
    <xf numFmtId="49" fontId="6" fillId="0" borderId="39" xfId="54" applyNumberFormat="1" applyFont="1" applyBorder="1" applyAlignment="1" applyProtection="1">
      <alignment horizontal="center" vertical="center" wrapText="1"/>
      <protection/>
    </xf>
    <xf numFmtId="0" fontId="6" fillId="0" borderId="43" xfId="54" applyFont="1" applyBorder="1" applyAlignment="1" applyProtection="1">
      <alignment vertical="center" wrapText="1"/>
      <protection/>
    </xf>
    <xf numFmtId="2" fontId="10" fillId="0" borderId="0" xfId="42" applyNumberFormat="1" applyFont="1" applyFill="1" applyBorder="1" applyAlignment="1" applyProtection="1">
      <alignment horizontal="center" vertical="center"/>
      <protection/>
    </xf>
    <xf numFmtId="2" fontId="10" fillId="37" borderId="44" xfId="42" applyNumberFormat="1" applyFont="1" applyFill="1" applyBorder="1" applyAlignment="1" applyProtection="1">
      <alignment horizontal="center" vertical="center"/>
      <protection/>
    </xf>
    <xf numFmtId="2" fontId="10" fillId="37" borderId="45" xfId="42" applyNumberFormat="1" applyFont="1" applyFill="1" applyBorder="1" applyAlignment="1" applyProtection="1">
      <alignment horizontal="center" vertical="center"/>
      <protection/>
    </xf>
    <xf numFmtId="49" fontId="6" fillId="33" borderId="0" xfId="0" applyNumberFormat="1" applyFont="1" applyFill="1" applyAlignment="1" applyProtection="1">
      <alignment horizontal="right" vertical="center"/>
      <protection/>
    </xf>
    <xf numFmtId="49" fontId="5" fillId="33" borderId="0" xfId="0" applyNumberFormat="1" applyFont="1" applyFill="1" applyAlignment="1" applyProtection="1">
      <alignment vertical="center"/>
      <protection/>
    </xf>
    <xf numFmtId="2" fontId="66" fillId="37" borderId="46" xfId="42" applyNumberFormat="1" applyFont="1" applyFill="1" applyBorder="1" applyAlignment="1" applyProtection="1">
      <alignment horizontal="left" vertical="center"/>
      <protection/>
    </xf>
    <xf numFmtId="0" fontId="1" fillId="0" borderId="22" xfId="55" applyFont="1" applyBorder="1" applyAlignment="1" applyProtection="1">
      <alignment horizontal="left" vertical="center" indent="1"/>
      <protection/>
    </xf>
    <xf numFmtId="0" fontId="1" fillId="0" borderId="22" xfId="55" applyFont="1" applyBorder="1" applyAlignment="1" applyProtection="1">
      <alignment horizontal="left" vertical="center" wrapText="1" indent="1"/>
      <protection/>
    </xf>
    <xf numFmtId="0" fontId="1" fillId="0" borderId="22" xfId="55" applyFont="1" applyBorder="1" applyAlignment="1" applyProtection="1">
      <alignment vertical="center"/>
      <protection/>
    </xf>
    <xf numFmtId="0" fontId="1" fillId="0" borderId="22" xfId="55" applyFont="1" applyBorder="1" applyAlignment="1" applyProtection="1">
      <alignment horizontal="left" vertical="center"/>
      <protection/>
    </xf>
    <xf numFmtId="49" fontId="14" fillId="0" borderId="47" xfId="0" applyNumberFormat="1" applyFont="1" applyBorder="1" applyAlignment="1" applyProtection="1">
      <alignment horizontal="center" vertical="center"/>
      <protection/>
    </xf>
    <xf numFmtId="49" fontId="1" fillId="0" borderId="48" xfId="55" applyNumberFormat="1" applyFont="1" applyBorder="1" applyAlignment="1" applyProtection="1">
      <alignment horizontal="center" vertical="center"/>
      <protection/>
    </xf>
    <xf numFmtId="0" fontId="1" fillId="0" borderId="49" xfId="55" applyFont="1" applyBorder="1" applyAlignment="1" applyProtection="1">
      <alignment vertical="center"/>
      <protection/>
    </xf>
    <xf numFmtId="49" fontId="1" fillId="0" borderId="50" xfId="55" applyNumberFormat="1" applyFont="1" applyBorder="1" applyAlignment="1" applyProtection="1">
      <alignment horizontal="center" vertical="center"/>
      <protection/>
    </xf>
    <xf numFmtId="49" fontId="1" fillId="0" borderId="39" xfId="55" applyNumberFormat="1" applyFont="1" applyBorder="1" applyAlignment="1" applyProtection="1">
      <alignment horizontal="center" vertical="center"/>
      <protection/>
    </xf>
    <xf numFmtId="49" fontId="1" fillId="0" borderId="51" xfId="55" applyNumberFormat="1" applyFont="1" applyBorder="1" applyAlignment="1" applyProtection="1">
      <alignment horizontal="center" vertical="center"/>
      <protection/>
    </xf>
    <xf numFmtId="0" fontId="12" fillId="0" borderId="36" xfId="55" applyFont="1" applyBorder="1" applyAlignment="1" applyProtection="1">
      <alignment vertical="center"/>
      <protection/>
    </xf>
    <xf numFmtId="4" fontId="6" fillId="43" borderId="52" xfId="56" applyNumberFormat="1" applyFont="1" applyFill="1" applyBorder="1" applyAlignment="1" applyProtection="1">
      <alignment horizontal="right" vertical="center"/>
      <protection/>
    </xf>
    <xf numFmtId="4" fontId="6" fillId="43" borderId="53" xfId="56" applyNumberFormat="1" applyFont="1" applyFill="1" applyBorder="1" applyAlignment="1" applyProtection="1">
      <alignment horizontal="right" vertical="center"/>
      <protection/>
    </xf>
    <xf numFmtId="0" fontId="5" fillId="33" borderId="0" xfId="55" applyFont="1" applyFill="1" applyBorder="1" applyAlignment="1" applyProtection="1">
      <alignment horizontal="left"/>
      <protection/>
    </xf>
    <xf numFmtId="0" fontId="5" fillId="0" borderId="32" xfId="54" applyFont="1" applyFill="1" applyBorder="1" applyAlignment="1" applyProtection="1">
      <alignment horizontal="right" vertical="center" wrapText="1"/>
      <protection/>
    </xf>
    <xf numFmtId="4" fontId="5" fillId="0" borderId="32" xfId="0" applyNumberFormat="1" applyFont="1" applyFill="1" applyBorder="1" applyAlignment="1" applyProtection="1">
      <alignment horizontal="right" vertical="center" wrapText="1"/>
      <protection/>
    </xf>
    <xf numFmtId="0" fontId="5" fillId="0" borderId="33" xfId="0" applyNumberFormat="1" applyFont="1" applyFill="1" applyBorder="1" applyAlignment="1" applyProtection="1">
      <alignment vertical="center"/>
      <protection/>
    </xf>
    <xf numFmtId="0" fontId="6" fillId="0" borderId="36" xfId="0" applyNumberFormat="1" applyFont="1" applyBorder="1" applyAlignment="1" applyProtection="1">
      <alignment horizontal="center" vertical="center" wrapText="1"/>
      <protection/>
    </xf>
    <xf numFmtId="0" fontId="6" fillId="0" borderId="54" xfId="0" applyNumberFormat="1" applyFont="1" applyBorder="1" applyAlignment="1" applyProtection="1">
      <alignment vertical="center"/>
      <protection/>
    </xf>
    <xf numFmtId="0" fontId="48" fillId="0" borderId="17" xfId="0" applyFont="1" applyBorder="1" applyAlignment="1">
      <alignment/>
    </xf>
    <xf numFmtId="49" fontId="6" fillId="0" borderId="48" xfId="54" applyNumberFormat="1" applyFont="1" applyBorder="1" applyAlignment="1" applyProtection="1">
      <alignment horizontal="center" vertical="center" wrapText="1"/>
      <protection/>
    </xf>
    <xf numFmtId="0" fontId="6" fillId="0" borderId="49" xfId="54" applyFont="1" applyBorder="1" applyAlignment="1" applyProtection="1">
      <alignment vertical="center" wrapText="1"/>
      <protection/>
    </xf>
    <xf numFmtId="0" fontId="6" fillId="0" borderId="49" xfId="54" applyFont="1" applyBorder="1" applyAlignment="1" applyProtection="1">
      <alignment horizontal="right" vertical="center" wrapText="1"/>
      <protection/>
    </xf>
    <xf numFmtId="4" fontId="6" fillId="40" borderId="49" xfId="0" applyNumberFormat="1" applyFont="1" applyFill="1" applyBorder="1" applyAlignment="1" applyProtection="1">
      <alignment horizontal="right" vertical="center" wrapText="1"/>
      <protection/>
    </xf>
    <xf numFmtId="0" fontId="6" fillId="0" borderId="55" xfId="0" applyNumberFormat="1" applyFont="1" applyBorder="1" applyAlignment="1" applyProtection="1">
      <alignment vertical="center"/>
      <protection/>
    </xf>
    <xf numFmtId="0" fontId="68" fillId="0" borderId="0" xfId="42" applyFont="1" applyAlignment="1" applyProtection="1">
      <alignment horizontal="center"/>
      <protection/>
    </xf>
    <xf numFmtId="49" fontId="1" fillId="33" borderId="22" xfId="55" applyNumberFormat="1" applyFont="1" applyFill="1" applyBorder="1" applyAlignment="1" applyProtection="1">
      <alignment horizontal="left" vertical="center" wrapText="1" indent="1"/>
      <protection/>
    </xf>
    <xf numFmtId="0" fontId="5" fillId="0" borderId="43" xfId="54" applyFont="1" applyBorder="1" applyAlignment="1" applyProtection="1">
      <alignment horizontal="left" vertical="center" wrapText="1" indent="1"/>
      <protection/>
    </xf>
    <xf numFmtId="0" fontId="5" fillId="33" borderId="0" xfId="60" applyFont="1" applyFill="1" applyBorder="1" applyAlignment="1" applyProtection="1">
      <alignment horizontal="right" vertical="center"/>
      <protection locked="0"/>
    </xf>
    <xf numFmtId="49" fontId="5" fillId="0" borderId="48" xfId="54" applyNumberFormat="1" applyFont="1" applyBorder="1" applyAlignment="1" applyProtection="1">
      <alignment horizontal="center" vertical="center" wrapText="1"/>
      <protection/>
    </xf>
    <xf numFmtId="0" fontId="5" fillId="0" borderId="49" xfId="54" applyFont="1" applyBorder="1" applyAlignment="1" applyProtection="1">
      <alignment horizontal="right" vertical="center" wrapText="1"/>
      <protection/>
    </xf>
    <xf numFmtId="0" fontId="5" fillId="0" borderId="55" xfId="0" applyNumberFormat="1" applyFont="1" applyBorder="1" applyAlignment="1" applyProtection="1">
      <alignment vertical="center"/>
      <protection/>
    </xf>
    <xf numFmtId="4" fontId="5" fillId="43" borderId="56" xfId="56" applyNumberFormat="1" applyFont="1" applyFill="1" applyBorder="1" applyAlignment="1" applyProtection="1">
      <alignment horizontal="right" vertical="center"/>
      <protection/>
    </xf>
    <xf numFmtId="4" fontId="5" fillId="43" borderId="57" xfId="56" applyNumberFormat="1" applyFont="1" applyFill="1" applyBorder="1" applyAlignment="1" applyProtection="1">
      <alignment horizontal="right" vertical="center"/>
      <protection/>
    </xf>
    <xf numFmtId="4" fontId="5" fillId="43" borderId="58" xfId="56" applyNumberFormat="1" applyFont="1" applyFill="1" applyBorder="1" applyAlignment="1" applyProtection="1">
      <alignment horizontal="right" vertical="center"/>
      <protection/>
    </xf>
    <xf numFmtId="4" fontId="5" fillId="43" borderId="59" xfId="56" applyNumberFormat="1" applyFont="1" applyFill="1" applyBorder="1" applyAlignment="1" applyProtection="1">
      <alignment horizontal="right" vertical="center"/>
      <protection/>
    </xf>
    <xf numFmtId="0" fontId="1" fillId="0" borderId="39" xfId="55" applyNumberFormat="1" applyFont="1" applyBorder="1" applyAlignment="1" applyProtection="1">
      <alignment horizontal="center" vertical="center"/>
      <protection/>
    </xf>
    <xf numFmtId="49" fontId="5" fillId="0" borderId="0" xfId="58" applyNumberFormat="1" applyFont="1" applyAlignment="1" applyProtection="1">
      <alignment horizontal="right" vertical="top"/>
      <protection/>
    </xf>
    <xf numFmtId="0" fontId="5" fillId="0" borderId="0" xfId="57" applyFont="1" applyAlignment="1" applyProtection="1">
      <alignment horizontal="right" vertical="center" wrapText="1"/>
      <protection/>
    </xf>
    <xf numFmtId="0" fontId="5" fillId="0" borderId="0" xfId="57" applyFont="1" applyFill="1" applyAlignment="1" applyProtection="1">
      <alignment horizontal="right" vertical="center" wrapText="1"/>
      <protection/>
    </xf>
    <xf numFmtId="0" fontId="6" fillId="0" borderId="32" xfId="54" applyFont="1" applyFill="1" applyBorder="1" applyAlignment="1" applyProtection="1">
      <alignment horizontal="left" vertical="center" wrapText="1" indent="1"/>
      <protection/>
    </xf>
    <xf numFmtId="2" fontId="66" fillId="37" borderId="32" xfId="42" applyNumberFormat="1" applyFont="1" applyFill="1" applyBorder="1" applyAlignment="1" applyProtection="1">
      <alignment horizontal="left" vertical="top" indent="1"/>
      <protection/>
    </xf>
    <xf numFmtId="2" fontId="66" fillId="37" borderId="32" xfId="42" applyNumberFormat="1" applyFont="1" applyFill="1" applyBorder="1" applyAlignment="1" applyProtection="1">
      <alignment horizontal="left" vertical="top" indent="2"/>
      <protection/>
    </xf>
    <xf numFmtId="0" fontId="6" fillId="0" borderId="32" xfId="54" applyFont="1" applyFill="1" applyBorder="1" applyAlignment="1" applyProtection="1">
      <alignment horizontal="left" vertical="center" wrapText="1" indent="2"/>
      <protection/>
    </xf>
    <xf numFmtId="2" fontId="66" fillId="37" borderId="23" xfId="42" applyNumberFormat="1" applyFont="1" applyFill="1" applyBorder="1" applyAlignment="1" applyProtection="1">
      <alignment horizontal="left" vertical="top" indent="1"/>
      <protection/>
    </xf>
    <xf numFmtId="2" fontId="69" fillId="0" borderId="25" xfId="42" applyNumberFormat="1" applyFont="1" applyFill="1" applyBorder="1" applyAlignment="1" applyProtection="1">
      <alignment horizontal="center" vertical="center"/>
      <protection/>
    </xf>
    <xf numFmtId="2" fontId="66" fillId="0" borderId="25" xfId="42" applyNumberFormat="1" applyFont="1" applyFill="1" applyBorder="1" applyAlignment="1" applyProtection="1">
      <alignment horizontal="left" vertical="top"/>
      <protection/>
    </xf>
    <xf numFmtId="2" fontId="10" fillId="0" borderId="25" xfId="42" applyNumberFormat="1" applyFont="1" applyFill="1" applyBorder="1" applyAlignment="1" applyProtection="1">
      <alignment horizontal="center" vertical="center"/>
      <protection/>
    </xf>
    <xf numFmtId="0" fontId="40" fillId="0" borderId="37" xfId="54" applyNumberFormat="1" applyFont="1" applyFill="1" applyBorder="1" applyAlignment="1" applyProtection="1">
      <alignment horizontal="center" vertical="center" wrapText="1"/>
      <protection/>
    </xf>
    <xf numFmtId="0" fontId="40" fillId="2" borderId="0" xfId="0" applyFont="1" applyFill="1" applyAlignment="1">
      <alignment/>
    </xf>
    <xf numFmtId="0" fontId="40" fillId="0" borderId="0" xfId="0" applyFont="1" applyFill="1" applyAlignment="1">
      <alignment/>
    </xf>
    <xf numFmtId="2" fontId="66" fillId="37" borderId="32" xfId="42" applyNumberFormat="1" applyFont="1" applyFill="1" applyBorder="1" applyAlignment="1" applyProtection="1">
      <alignment horizontal="left" vertical="center" indent="1"/>
      <protection/>
    </xf>
    <xf numFmtId="0" fontId="49" fillId="0" borderId="37" xfId="54" applyNumberFormat="1" applyFont="1" applyFill="1" applyBorder="1" applyAlignment="1" applyProtection="1">
      <alignment horizontal="center" vertical="center" wrapText="1"/>
      <protection/>
    </xf>
    <xf numFmtId="0" fontId="6" fillId="0" borderId="22" xfId="54" applyFont="1" applyBorder="1" applyAlignment="1" applyProtection="1">
      <alignment vertical="center" wrapText="1"/>
      <protection/>
    </xf>
    <xf numFmtId="0" fontId="5" fillId="0" borderId="46" xfId="54" applyFont="1" applyBorder="1" applyAlignment="1" applyProtection="1">
      <alignment horizontal="right" vertical="center" wrapText="1"/>
      <protection/>
    </xf>
    <xf numFmtId="0" fontId="5" fillId="0" borderId="54" xfId="0" applyNumberFormat="1" applyFont="1" applyBorder="1" applyAlignment="1" applyProtection="1">
      <alignment vertical="center"/>
      <protection/>
    </xf>
    <xf numFmtId="49" fontId="6" fillId="0" borderId="50" xfId="54" applyNumberFormat="1" applyFont="1" applyBorder="1" applyAlignment="1" applyProtection="1">
      <alignment horizontal="center" vertical="center" wrapText="1"/>
      <protection/>
    </xf>
    <xf numFmtId="49" fontId="5" fillId="0" borderId="50" xfId="54" applyNumberFormat="1" applyFont="1" applyBorder="1" applyAlignment="1" applyProtection="1">
      <alignment horizontal="center" vertical="center" wrapText="1"/>
      <protection/>
    </xf>
    <xf numFmtId="0" fontId="5" fillId="0" borderId="22" xfId="54" applyFont="1" applyBorder="1" applyAlignment="1" applyProtection="1">
      <alignment horizontal="left" vertical="center" wrapText="1" indent="1"/>
      <protection/>
    </xf>
    <xf numFmtId="0" fontId="5" fillId="0" borderId="60" xfId="54" applyFont="1" applyBorder="1" applyAlignment="1" applyProtection="1">
      <alignment horizontal="right" vertical="center" wrapText="1"/>
      <protection/>
    </xf>
    <xf numFmtId="4" fontId="5" fillId="40" borderId="61" xfId="0" applyNumberFormat="1" applyFont="1" applyFill="1" applyBorder="1" applyAlignment="1" applyProtection="1">
      <alignment horizontal="right" vertical="center" wrapText="1"/>
      <protection/>
    </xf>
    <xf numFmtId="0" fontId="5" fillId="0" borderId="62" xfId="54" applyFont="1" applyBorder="1" applyAlignment="1" applyProtection="1">
      <alignment horizontal="right" vertical="center" wrapText="1"/>
      <protection/>
    </xf>
    <xf numFmtId="0" fontId="5" fillId="0" borderId="63" xfId="0" applyNumberFormat="1" applyFont="1" applyBorder="1" applyAlignment="1" applyProtection="1">
      <alignment vertical="center"/>
      <protection/>
    </xf>
    <xf numFmtId="0" fontId="0" fillId="0" borderId="30" xfId="0" applyBorder="1" applyAlignment="1">
      <alignment/>
    </xf>
    <xf numFmtId="0" fontId="5" fillId="33" borderId="15" xfId="55" applyFont="1" applyFill="1" applyBorder="1" applyAlignment="1" applyProtection="1">
      <alignment horizontal="left"/>
      <protection/>
    </xf>
    <xf numFmtId="0" fontId="0" fillId="0" borderId="64" xfId="0" applyBorder="1" applyAlignment="1">
      <alignment/>
    </xf>
    <xf numFmtId="49" fontId="9" fillId="0" borderId="0" xfId="0" applyNumberFormat="1" applyFont="1" applyBorder="1" applyAlignment="1" applyProtection="1">
      <alignment horizontal="center" vertical="center"/>
      <protection/>
    </xf>
    <xf numFmtId="4" fontId="1" fillId="40" borderId="22" xfId="55" applyNumberFormat="1" applyFont="1" applyFill="1" applyBorder="1" applyAlignment="1" applyProtection="1">
      <alignment horizontal="right" vertical="center"/>
      <protection/>
    </xf>
    <xf numFmtId="4" fontId="10" fillId="37" borderId="32" xfId="42" applyNumberFormat="1" applyFont="1" applyFill="1" applyBorder="1" applyAlignment="1" applyProtection="1">
      <alignment horizontal="center" vertical="center"/>
      <protection/>
    </xf>
    <xf numFmtId="4" fontId="10" fillId="37" borderId="33" xfId="42" applyNumberFormat="1" applyFont="1" applyFill="1" applyBorder="1" applyAlignment="1" applyProtection="1">
      <alignment horizontal="center" vertical="center"/>
      <protection/>
    </xf>
    <xf numFmtId="0" fontId="44" fillId="0" borderId="22" xfId="42" applyBorder="1" applyAlignment="1" applyProtection="1" quotePrefix="1">
      <alignment horizontal="center" vertical="center" wrapText="1"/>
      <protection/>
    </xf>
    <xf numFmtId="0" fontId="6" fillId="0" borderId="65" xfId="0" applyNumberFormat="1" applyFont="1" applyBorder="1" applyAlignment="1" applyProtection="1">
      <alignment horizontal="center" vertical="center" wrapText="1"/>
      <protection/>
    </xf>
    <xf numFmtId="2" fontId="6" fillId="37" borderId="66" xfId="42" applyNumberFormat="1" applyFont="1" applyFill="1" applyBorder="1" applyAlignment="1" applyProtection="1">
      <alignment horizontal="center" vertical="center"/>
      <protection/>
    </xf>
    <xf numFmtId="1" fontId="5" fillId="41" borderId="21" xfId="0" applyNumberFormat="1" applyFont="1" applyFill="1" applyBorder="1" applyAlignment="1" applyProtection="1">
      <alignment horizontal="center" vertical="center" wrapText="1"/>
      <protection locked="0"/>
    </xf>
    <xf numFmtId="3" fontId="5" fillId="41" borderId="21" xfId="0" applyNumberFormat="1" applyFont="1" applyFill="1" applyBorder="1" applyAlignment="1" applyProtection="1">
      <alignment horizontal="center" vertical="center" wrapText="1"/>
      <protection locked="0"/>
    </xf>
    <xf numFmtId="0" fontId="1" fillId="42" borderId="22" xfId="55" applyFont="1" applyFill="1" applyBorder="1" applyAlignment="1" applyProtection="1">
      <alignment horizontal="left" vertical="center" indent="1"/>
      <protection/>
    </xf>
    <xf numFmtId="4" fontId="5" fillId="41" borderId="22" xfId="0" applyNumberFormat="1" applyFont="1" applyFill="1" applyBorder="1" applyAlignment="1" applyProtection="1">
      <alignment horizontal="right" vertical="center" wrapText="1"/>
      <protection/>
    </xf>
    <xf numFmtId="4" fontId="5" fillId="41" borderId="54" xfId="0" applyNumberFormat="1" applyFont="1" applyFill="1" applyBorder="1" applyAlignment="1" applyProtection="1">
      <alignment horizontal="right" vertical="center" wrapText="1"/>
      <protection/>
    </xf>
    <xf numFmtId="0" fontId="0" fillId="35" borderId="27" xfId="56" applyNumberFormat="1" applyFont="1" applyFill="1" applyBorder="1" applyAlignment="1" applyProtection="1">
      <alignment horizontal="left" vertical="center" wrapText="1"/>
      <protection locked="0"/>
    </xf>
    <xf numFmtId="0" fontId="5" fillId="35" borderId="0" xfId="56" applyNumberFormat="1" applyFont="1" applyFill="1" applyBorder="1" applyAlignment="1" applyProtection="1">
      <alignment horizontal="left" vertical="center" wrapText="1"/>
      <protection locked="0"/>
    </xf>
    <xf numFmtId="0" fontId="5" fillId="35" borderId="28" xfId="56" applyNumberFormat="1" applyFont="1" applyFill="1" applyBorder="1" applyAlignment="1" applyProtection="1">
      <alignment horizontal="left" vertical="center" wrapText="1"/>
      <protection locked="0"/>
    </xf>
    <xf numFmtId="4" fontId="1" fillId="41" borderId="67" xfId="55" applyNumberFormat="1" applyFont="1" applyFill="1" applyBorder="1" applyAlignment="1" applyProtection="1">
      <alignment horizontal="right" vertical="center" wrapText="1"/>
      <protection locked="0"/>
    </xf>
    <xf numFmtId="4" fontId="1" fillId="41" borderId="0" xfId="55" applyNumberFormat="1" applyFont="1" applyFill="1" applyBorder="1" applyAlignment="1" applyProtection="1">
      <alignment horizontal="right" vertical="center" wrapText="1"/>
      <protection locked="0"/>
    </xf>
    <xf numFmtId="4" fontId="1" fillId="41" borderId="68" xfId="55" applyNumberFormat="1" applyFont="1" applyFill="1" applyBorder="1" applyAlignment="1" applyProtection="1">
      <alignment horizontal="right" vertical="center" wrapText="1"/>
      <protection locked="0"/>
    </xf>
    <xf numFmtId="4" fontId="5" fillId="40" borderId="41" xfId="0" applyNumberFormat="1" applyFont="1" applyFill="1" applyBorder="1" applyAlignment="1" applyProtection="1">
      <alignment horizontal="right" vertical="center" wrapText="1"/>
      <protection/>
    </xf>
    <xf numFmtId="4" fontId="5" fillId="40" borderId="38" xfId="0" applyNumberFormat="1" applyFont="1" applyFill="1" applyBorder="1" applyAlignment="1" applyProtection="1">
      <alignment horizontal="right" vertical="center" wrapText="1"/>
      <protection/>
    </xf>
    <xf numFmtId="4" fontId="5" fillId="40" borderId="60" xfId="0" applyNumberFormat="1" applyFont="1" applyFill="1" applyBorder="1" applyAlignment="1" applyProtection="1">
      <alignment horizontal="right" vertical="center" wrapText="1"/>
      <protection/>
    </xf>
    <xf numFmtId="0" fontId="5" fillId="41" borderId="69" xfId="0" applyNumberFormat="1" applyFont="1" applyFill="1" applyBorder="1" applyAlignment="1" applyProtection="1">
      <alignment horizontal="center" vertical="center" wrapText="1"/>
      <protection locked="0"/>
    </xf>
    <xf numFmtId="0" fontId="5" fillId="41" borderId="42" xfId="0" applyNumberFormat="1" applyFont="1" applyFill="1" applyBorder="1" applyAlignment="1" applyProtection="1">
      <alignment horizontal="center" vertical="center" wrapText="1"/>
      <protection locked="0"/>
    </xf>
    <xf numFmtId="0" fontId="5" fillId="41" borderId="63" xfId="0" applyNumberFormat="1" applyFont="1" applyFill="1" applyBorder="1" applyAlignment="1" applyProtection="1">
      <alignment horizontal="center" vertical="center" wrapText="1"/>
      <protection locked="0"/>
    </xf>
    <xf numFmtId="0" fontId="5" fillId="41" borderId="22" xfId="0" applyNumberFormat="1" applyFont="1" applyFill="1" applyBorder="1" applyAlignment="1" applyProtection="1">
      <alignment horizontal="center" vertical="center" wrapText="1"/>
      <protection locked="0"/>
    </xf>
    <xf numFmtId="4" fontId="1" fillId="41" borderId="22" xfId="55" applyNumberFormat="1" applyFont="1" applyFill="1" applyBorder="1" applyAlignment="1" applyProtection="1">
      <alignment horizontal="right" vertical="center" wrapText="1"/>
      <protection locked="0"/>
    </xf>
    <xf numFmtId="49" fontId="0" fillId="40" borderId="22" xfId="0" applyNumberFormat="1" applyFill="1" applyBorder="1" applyAlignment="1" applyProtection="1">
      <alignment horizontal="center" vertical="center" wrapText="1"/>
      <protection/>
    </xf>
    <xf numFmtId="0" fontId="5" fillId="0" borderId="39" xfId="0" applyNumberFormat="1" applyFont="1" applyBorder="1" applyAlignment="1" applyProtection="1">
      <alignment horizontal="center" vertical="center" wrapText="1"/>
      <protection/>
    </xf>
    <xf numFmtId="0" fontId="5" fillId="0" borderId="70" xfId="0" applyNumberFormat="1" applyFont="1" applyBorder="1" applyAlignment="1" applyProtection="1">
      <alignment horizontal="center" vertical="center" wrapText="1"/>
      <protection/>
    </xf>
    <xf numFmtId="0" fontId="5" fillId="0" borderId="71" xfId="0" applyNumberFormat="1" applyFont="1" applyBorder="1" applyAlignment="1" applyProtection="1">
      <alignment horizontal="center" vertical="center" wrapText="1"/>
      <protection/>
    </xf>
    <xf numFmtId="0" fontId="5" fillId="41" borderId="43" xfId="0" applyNumberFormat="1" applyFont="1" applyFill="1" applyBorder="1" applyAlignment="1" applyProtection="1">
      <alignment horizontal="left" vertical="center" wrapText="1" indent="2"/>
      <protection locked="0"/>
    </xf>
    <xf numFmtId="0" fontId="5" fillId="41" borderId="38" xfId="0" applyNumberFormat="1" applyFont="1" applyFill="1" applyBorder="1" applyAlignment="1" applyProtection="1">
      <alignment horizontal="left" vertical="center" wrapText="1" indent="2"/>
      <protection locked="0"/>
    </xf>
    <xf numFmtId="0" fontId="5" fillId="41" borderId="60" xfId="0" applyNumberFormat="1" applyFont="1" applyFill="1" applyBorder="1" applyAlignment="1" applyProtection="1">
      <alignment horizontal="left" vertical="center" wrapText="1" indent="2"/>
      <protection locked="0"/>
    </xf>
    <xf numFmtId="49" fontId="0" fillId="42" borderId="22" xfId="0" applyNumberFormat="1" applyFill="1" applyBorder="1" applyAlignment="1" applyProtection="1">
      <alignment horizontal="center" vertical="center" wrapText="1"/>
      <protection locked="0"/>
    </xf>
    <xf numFmtId="0" fontId="66" fillId="0" borderId="43" xfId="42" applyNumberFormat="1" applyFont="1" applyFill="1" applyBorder="1" applyAlignment="1" applyProtection="1">
      <alignment horizontal="center" vertical="center" wrapText="1"/>
      <protection/>
    </xf>
    <xf numFmtId="0" fontId="66" fillId="0" borderId="38" xfId="42" applyNumberFormat="1" applyFont="1" applyFill="1" applyBorder="1" applyAlignment="1" applyProtection="1">
      <alignment horizontal="center" vertical="center" wrapText="1"/>
      <protection/>
    </xf>
    <xf numFmtId="0" fontId="66" fillId="0" borderId="60" xfId="42" applyNumberFormat="1" applyFont="1" applyFill="1" applyBorder="1" applyAlignment="1" applyProtection="1">
      <alignment horizontal="center" vertical="center" wrapText="1"/>
      <protection/>
    </xf>
    <xf numFmtId="0" fontId="0" fillId="35" borderId="27" xfId="56" applyNumberFormat="1" applyFont="1" applyFill="1" applyBorder="1" applyAlignment="1" applyProtection="1">
      <alignment horizontal="left" vertical="center" wrapText="1"/>
      <protection locked="0"/>
    </xf>
    <xf numFmtId="0" fontId="5" fillId="35" borderId="0" xfId="56" applyNumberFormat="1" applyFont="1" applyFill="1" applyBorder="1" applyAlignment="1" applyProtection="1">
      <alignment horizontal="left" vertical="center" wrapText="1"/>
      <protection locked="0"/>
    </xf>
    <xf numFmtId="0" fontId="5" fillId="35" borderId="28" xfId="56" applyNumberFormat="1" applyFont="1" applyFill="1" applyBorder="1" applyAlignment="1" applyProtection="1">
      <alignment horizontal="left" vertical="center" wrapText="1"/>
      <protection locked="0"/>
    </xf>
    <xf numFmtId="0" fontId="0" fillId="35" borderId="29" xfId="56" applyNumberFormat="1" applyFont="1" applyFill="1" applyBorder="1" applyAlignment="1" applyProtection="1">
      <alignment horizontal="left" vertical="center" wrapText="1"/>
      <protection locked="0"/>
    </xf>
    <xf numFmtId="0" fontId="5" fillId="35" borderId="30" xfId="56" applyNumberFormat="1" applyFont="1" applyFill="1" applyBorder="1" applyAlignment="1" applyProtection="1">
      <alignment horizontal="left" vertical="center" wrapText="1"/>
      <protection locked="0"/>
    </xf>
    <xf numFmtId="0" fontId="5" fillId="35" borderId="31" xfId="56" applyNumberFormat="1" applyFont="1" applyFill="1" applyBorder="1" applyAlignment="1" applyProtection="1">
      <alignment horizontal="left" vertical="center" wrapText="1"/>
      <protection locked="0"/>
    </xf>
    <xf numFmtId="0" fontId="0" fillId="35" borderId="24" xfId="56" applyNumberFormat="1" applyFont="1" applyFill="1" applyBorder="1" applyAlignment="1" applyProtection="1">
      <alignment horizontal="left" vertical="center" wrapText="1"/>
      <protection locked="0"/>
    </xf>
    <xf numFmtId="0" fontId="5" fillId="35" borderId="25" xfId="56" applyNumberFormat="1" applyFont="1" applyFill="1" applyBorder="1" applyAlignment="1" applyProtection="1">
      <alignment horizontal="left" vertical="center" wrapText="1"/>
      <protection locked="0"/>
    </xf>
    <xf numFmtId="0" fontId="5" fillId="35" borderId="26" xfId="56" applyNumberFormat="1" applyFont="1" applyFill="1" applyBorder="1" applyAlignment="1" applyProtection="1">
      <alignment horizontal="left" vertical="center" wrapText="1"/>
      <protection locked="0"/>
    </xf>
    <xf numFmtId="0" fontId="0" fillId="0" borderId="0" xfId="0" applyAlignment="1">
      <alignment horizontal="right"/>
    </xf>
    <xf numFmtId="0" fontId="6" fillId="33" borderId="30" xfId="62" applyFont="1" applyFill="1" applyBorder="1" applyAlignment="1" applyProtection="1">
      <alignment horizontal="right" vertical="top" wrapText="1"/>
      <protection/>
    </xf>
    <xf numFmtId="0" fontId="48" fillId="35" borderId="24" xfId="0" applyFont="1" applyFill="1" applyBorder="1" applyAlignment="1">
      <alignment horizontal="center" wrapText="1"/>
    </xf>
    <xf numFmtId="0" fontId="48" fillId="35" borderId="25" xfId="0" applyFont="1" applyFill="1" applyBorder="1" applyAlignment="1">
      <alignment horizontal="center" wrapText="1"/>
    </xf>
    <xf numFmtId="0" fontId="48" fillId="35" borderId="26" xfId="0" applyFont="1" applyFill="1" applyBorder="1" applyAlignment="1">
      <alignment horizontal="center" wrapText="1"/>
    </xf>
    <xf numFmtId="0" fontId="67" fillId="35" borderId="29" xfId="0" applyFont="1" applyFill="1" applyBorder="1" applyAlignment="1">
      <alignment horizontal="center" vertical="center" wrapText="1"/>
    </xf>
    <xf numFmtId="0" fontId="67" fillId="35" borderId="30" xfId="0" applyFont="1" applyFill="1" applyBorder="1" applyAlignment="1">
      <alignment horizontal="center" vertical="center" wrapText="1"/>
    </xf>
    <xf numFmtId="0" fontId="67" fillId="35" borderId="31" xfId="0" applyFont="1" applyFill="1" applyBorder="1" applyAlignment="1">
      <alignment horizontal="center" vertical="center" wrapText="1"/>
    </xf>
    <xf numFmtId="0" fontId="0" fillId="0" borderId="72" xfId="0" applyBorder="1" applyAlignment="1">
      <alignment horizontal="center"/>
    </xf>
    <xf numFmtId="49" fontId="5" fillId="42" borderId="73" xfId="59" applyNumberFormat="1" applyFont="1" applyFill="1" applyBorder="1" applyAlignment="1" applyProtection="1">
      <alignment horizontal="center" vertical="center" wrapText="1"/>
      <protection locked="0"/>
    </xf>
    <xf numFmtId="49" fontId="5" fillId="42" borderId="74" xfId="59" applyNumberFormat="1" applyFont="1" applyFill="1" applyBorder="1" applyAlignment="1" applyProtection="1">
      <alignment horizontal="center" vertical="center" wrapText="1"/>
      <protection locked="0"/>
    </xf>
    <xf numFmtId="0" fontId="5" fillId="41" borderId="73" xfId="61" applyNumberFormat="1" applyFont="1" applyFill="1" applyBorder="1" applyAlignment="1" applyProtection="1">
      <alignment horizontal="center" vertical="center" wrapText="1"/>
      <protection locked="0"/>
    </xf>
    <xf numFmtId="0" fontId="5" fillId="41" borderId="74" xfId="61" applyNumberFormat="1" applyFont="1" applyFill="1" applyBorder="1" applyAlignment="1" applyProtection="1">
      <alignment horizontal="center" vertical="center" wrapText="1"/>
      <protection locked="0"/>
    </xf>
    <xf numFmtId="165" fontId="5" fillId="42" borderId="73" xfId="61" applyNumberFormat="1" applyFont="1" applyFill="1" applyBorder="1" applyAlignment="1" applyProtection="1">
      <alignment horizontal="center" vertical="center" wrapText="1"/>
      <protection locked="0"/>
    </xf>
    <xf numFmtId="165" fontId="5" fillId="42" borderId="74" xfId="61" applyNumberFormat="1" applyFont="1" applyFill="1" applyBorder="1" applyAlignment="1" applyProtection="1">
      <alignment horizontal="center" vertical="center" wrapText="1"/>
      <protection locked="0"/>
    </xf>
    <xf numFmtId="0" fontId="5" fillId="42" borderId="73" xfId="42" applyNumberFormat="1" applyFont="1" applyFill="1" applyBorder="1" applyAlignment="1" applyProtection="1">
      <alignment horizontal="center" vertical="center" wrapText="1"/>
      <protection locked="0"/>
    </xf>
    <xf numFmtId="0" fontId="5" fillId="42" borderId="74" xfId="61" applyNumberFormat="1" applyFont="1" applyFill="1" applyBorder="1" applyAlignment="1" applyProtection="1">
      <alignment horizontal="center" vertical="center" wrapText="1"/>
      <protection locked="0"/>
    </xf>
    <xf numFmtId="0" fontId="6" fillId="33" borderId="10" xfId="59" applyFont="1" applyFill="1" applyBorder="1" applyAlignment="1" applyProtection="1">
      <alignment horizontal="center" vertical="center" wrapText="1"/>
      <protection/>
    </xf>
    <xf numFmtId="0" fontId="6" fillId="33" borderId="73" xfId="59" applyFont="1" applyFill="1" applyBorder="1" applyAlignment="1" applyProtection="1">
      <alignment horizontal="center" vertical="center" wrapText="1"/>
      <protection/>
    </xf>
    <xf numFmtId="0" fontId="6" fillId="33" borderId="74" xfId="59" applyFont="1" applyFill="1" applyBorder="1" applyAlignment="1" applyProtection="1">
      <alignment horizontal="center" vertical="center" wrapText="1"/>
      <protection/>
    </xf>
    <xf numFmtId="0" fontId="5" fillId="41" borderId="75" xfId="59" applyNumberFormat="1" applyFont="1" applyFill="1" applyBorder="1" applyAlignment="1" applyProtection="1">
      <alignment horizontal="center" vertical="center" wrapText="1"/>
      <protection locked="0"/>
    </xf>
    <xf numFmtId="0" fontId="5" fillId="41" borderId="76" xfId="59" applyNumberFormat="1" applyFont="1" applyFill="1" applyBorder="1" applyAlignment="1" applyProtection="1">
      <alignment horizontal="center" vertical="center" wrapText="1"/>
      <protection locked="0"/>
    </xf>
    <xf numFmtId="0" fontId="5" fillId="41" borderId="73" xfId="59" applyNumberFormat="1" applyFont="1" applyFill="1" applyBorder="1" applyAlignment="1" applyProtection="1">
      <alignment horizontal="center" vertical="center" wrapText="1"/>
      <protection locked="0"/>
    </xf>
    <xf numFmtId="0" fontId="5" fillId="41" borderId="74" xfId="59" applyNumberFormat="1" applyFont="1" applyFill="1" applyBorder="1" applyAlignment="1" applyProtection="1">
      <alignment horizontal="center" vertical="center" wrapText="1"/>
      <protection locked="0"/>
    </xf>
    <xf numFmtId="0" fontId="5" fillId="42" borderId="73" xfId="61" applyNumberFormat="1" applyFont="1" applyFill="1" applyBorder="1" applyAlignment="1" applyProtection="1">
      <alignment horizontal="center" vertical="center" wrapText="1"/>
      <protection locked="0"/>
    </xf>
    <xf numFmtId="0" fontId="0" fillId="0" borderId="0" xfId="0" applyFont="1" applyAlignment="1">
      <alignment horizontal="right"/>
    </xf>
    <xf numFmtId="0" fontId="5" fillId="40" borderId="73" xfId="61" applyNumberFormat="1" applyFont="1" applyFill="1" applyBorder="1" applyAlignment="1" applyProtection="1">
      <alignment horizontal="center" vertical="center" wrapText="1"/>
      <protection/>
    </xf>
    <xf numFmtId="0" fontId="5" fillId="40" borderId="74" xfId="61" applyNumberFormat="1" applyFont="1" applyFill="1" applyBorder="1" applyAlignment="1" applyProtection="1">
      <alignment horizontal="center" vertical="center" wrapText="1"/>
      <protection/>
    </xf>
    <xf numFmtId="49" fontId="5" fillId="40" borderId="73" xfId="61" applyNumberFormat="1" applyFont="1" applyFill="1" applyBorder="1" applyAlignment="1" applyProtection="1">
      <alignment horizontal="center" vertical="center" wrapText="1"/>
      <protection/>
    </xf>
    <xf numFmtId="49" fontId="5" fillId="40" borderId="74" xfId="61" applyNumberFormat="1" applyFont="1" applyFill="1" applyBorder="1" applyAlignment="1" applyProtection="1">
      <alignment horizontal="center" vertical="center" wrapText="1"/>
      <protection/>
    </xf>
    <xf numFmtId="0" fontId="6" fillId="0" borderId="10" xfId="59" applyFont="1" applyFill="1" applyBorder="1" applyAlignment="1" applyProtection="1">
      <alignment horizontal="center" vertical="center" wrapText="1"/>
      <protection/>
    </xf>
    <xf numFmtId="0" fontId="6" fillId="0" borderId="73" xfId="59" applyFont="1" applyFill="1" applyBorder="1" applyAlignment="1" applyProtection="1">
      <alignment horizontal="center" vertical="center" wrapText="1"/>
      <protection/>
    </xf>
    <xf numFmtId="0" fontId="6" fillId="0" borderId="74" xfId="59" applyFont="1" applyFill="1" applyBorder="1" applyAlignment="1" applyProtection="1">
      <alignment horizontal="center" vertical="center" wrapText="1"/>
      <protection/>
    </xf>
    <xf numFmtId="0" fontId="4" fillId="35" borderId="66" xfId="59" applyFont="1" applyFill="1" applyBorder="1" applyAlignment="1" applyProtection="1">
      <alignment horizontal="center" vertical="center" wrapText="1"/>
      <protection/>
    </xf>
    <xf numFmtId="0" fontId="4" fillId="35" borderId="77" xfId="59" applyFont="1" applyFill="1" applyBorder="1" applyAlignment="1" applyProtection="1">
      <alignment horizontal="center" vertical="center" wrapText="1"/>
      <protection/>
    </xf>
    <xf numFmtId="0" fontId="4" fillId="35" borderId="78" xfId="59" applyFont="1" applyFill="1" applyBorder="1" applyAlignment="1" applyProtection="1">
      <alignment horizontal="center" vertical="center" wrapText="1"/>
      <protection/>
    </xf>
    <xf numFmtId="0" fontId="6" fillId="34" borderId="0" xfId="59" applyFont="1" applyFill="1" applyBorder="1" applyAlignment="1" applyProtection="1">
      <alignment horizontal="center" vertical="center" wrapText="1"/>
      <protection/>
    </xf>
    <xf numFmtId="0" fontId="5" fillId="33" borderId="75" xfId="59" applyFont="1" applyFill="1" applyBorder="1" applyAlignment="1" applyProtection="1">
      <alignment horizontal="center" vertical="center" wrapText="1"/>
      <protection/>
    </xf>
    <xf numFmtId="0" fontId="5" fillId="33" borderId="76" xfId="59"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49" fontId="14" fillId="0" borderId="77" xfId="0" applyNumberFormat="1" applyFont="1" applyBorder="1" applyAlignment="1" applyProtection="1">
      <alignment horizontal="center" vertical="center"/>
      <protection/>
    </xf>
    <xf numFmtId="0" fontId="6" fillId="0" borderId="49" xfId="0" applyNumberFormat="1" applyFont="1" applyFill="1" applyBorder="1" applyAlignment="1" applyProtection="1">
      <alignment horizontal="center" vertical="center" wrapText="1"/>
      <protection/>
    </xf>
    <xf numFmtId="0" fontId="6" fillId="0" borderId="36" xfId="0" applyNumberFormat="1" applyFont="1" applyFill="1" applyBorder="1" applyAlignment="1" applyProtection="1">
      <alignment horizontal="center" vertical="center" wrapText="1"/>
      <protection/>
    </xf>
    <xf numFmtId="0" fontId="6" fillId="0" borderId="79" xfId="56" applyNumberFormat="1" applyFont="1" applyFill="1" applyBorder="1" applyAlignment="1" applyProtection="1">
      <alignment horizontal="center" vertical="center" wrapText="1"/>
      <protection/>
    </xf>
    <xf numFmtId="0" fontId="6" fillId="0" borderId="80" xfId="56" applyNumberFormat="1" applyFont="1" applyFill="1" applyBorder="1" applyAlignment="1" applyProtection="1">
      <alignment horizontal="center" vertical="center" wrapText="1"/>
      <protection/>
    </xf>
    <xf numFmtId="49" fontId="6" fillId="0" borderId="81" xfId="0" applyNumberFormat="1" applyFont="1" applyBorder="1" applyAlignment="1" applyProtection="1">
      <alignment horizontal="center" vertical="center" wrapText="1"/>
      <protection/>
    </xf>
    <xf numFmtId="49" fontId="6" fillId="0" borderId="82" xfId="0" applyNumberFormat="1" applyFont="1" applyBorder="1" applyAlignment="1" applyProtection="1">
      <alignment horizontal="center" vertical="center" wrapText="1"/>
      <protection/>
    </xf>
    <xf numFmtId="49" fontId="6" fillId="0" borderId="83" xfId="0" applyNumberFormat="1" applyFont="1" applyBorder="1" applyAlignment="1" applyProtection="1">
      <alignment horizontal="center" vertical="center"/>
      <protection/>
    </xf>
    <xf numFmtId="49" fontId="6" fillId="0" borderId="84" xfId="0" applyNumberFormat="1" applyFont="1" applyBorder="1" applyAlignment="1" applyProtection="1">
      <alignment horizontal="center" vertical="center"/>
      <protection/>
    </xf>
    <xf numFmtId="49" fontId="6" fillId="0" borderId="85" xfId="0" applyNumberFormat="1" applyFont="1" applyBorder="1" applyAlignment="1" applyProtection="1">
      <alignment horizontal="center" vertical="center" wrapText="1"/>
      <protection/>
    </xf>
    <xf numFmtId="49" fontId="6" fillId="0" borderId="86" xfId="0" applyNumberFormat="1" applyFont="1" applyBorder="1" applyAlignment="1" applyProtection="1">
      <alignment horizontal="center" vertical="center"/>
      <protection/>
    </xf>
    <xf numFmtId="49" fontId="6" fillId="0" borderId="86" xfId="0" applyNumberFormat="1" applyFont="1" applyBorder="1" applyAlignment="1" applyProtection="1">
      <alignment horizontal="center" vertical="center" wrapText="1"/>
      <protection/>
    </xf>
    <xf numFmtId="49" fontId="6" fillId="0" borderId="87" xfId="0" applyNumberFormat="1" applyFont="1" applyBorder="1" applyAlignment="1" applyProtection="1">
      <alignment horizontal="center" vertical="center" wrapText="1"/>
      <protection/>
    </xf>
    <xf numFmtId="49" fontId="6" fillId="0" borderId="88" xfId="0" applyNumberFormat="1" applyFont="1" applyBorder="1" applyAlignment="1" applyProtection="1">
      <alignment horizontal="center" vertical="center" wrapText="1"/>
      <protection/>
    </xf>
    <xf numFmtId="0" fontId="67" fillId="35" borderId="24" xfId="0" applyFont="1" applyFill="1" applyBorder="1" applyAlignment="1">
      <alignment horizontal="center" vertical="center" wrapText="1"/>
    </xf>
    <xf numFmtId="0" fontId="67" fillId="35" borderId="25" xfId="0" applyFont="1" applyFill="1" applyBorder="1" applyAlignment="1">
      <alignment horizontal="center" vertical="center" wrapText="1"/>
    </xf>
    <xf numFmtId="0" fontId="67" fillId="35" borderId="26" xfId="0" applyFont="1" applyFill="1" applyBorder="1" applyAlignment="1">
      <alignment horizontal="center" vertical="center" wrapText="1"/>
    </xf>
    <xf numFmtId="0" fontId="5" fillId="0" borderId="0" xfId="60" applyFont="1" applyFill="1" applyBorder="1" applyAlignment="1" applyProtection="1">
      <alignment horizontal="right" vertical="center" wrapText="1"/>
      <protection locked="0"/>
    </xf>
    <xf numFmtId="0" fontId="5" fillId="0" borderId="0" xfId="60" applyFont="1" applyFill="1" applyBorder="1" applyAlignment="1" applyProtection="1">
      <alignment horizontal="right" vertical="center"/>
      <protection locked="0"/>
    </xf>
    <xf numFmtId="0" fontId="0" fillId="0" borderId="0" xfId="60" applyNumberFormat="1" applyFont="1" applyFill="1" applyBorder="1" applyAlignment="1" applyProtection="1">
      <alignment horizontal="right" vertical="center"/>
      <protection locked="0"/>
    </xf>
    <xf numFmtId="49" fontId="6" fillId="0" borderId="87" xfId="0" applyNumberFormat="1" applyFont="1" applyFill="1" applyBorder="1" applyAlignment="1" applyProtection="1">
      <alignment horizontal="center" vertical="center" wrapText="1"/>
      <protection/>
    </xf>
    <xf numFmtId="49" fontId="6" fillId="0" borderId="88" xfId="0" applyNumberFormat="1" applyFont="1" applyFill="1" applyBorder="1" applyAlignment="1" applyProtection="1">
      <alignment horizontal="center" vertical="center" wrapText="1"/>
      <protection/>
    </xf>
    <xf numFmtId="0" fontId="67" fillId="35" borderId="27" xfId="0" applyFont="1" applyFill="1" applyBorder="1" applyAlignment="1">
      <alignment horizontal="center" vertical="center" wrapText="1"/>
    </xf>
    <xf numFmtId="0" fontId="67" fillId="35" borderId="0" xfId="0" applyFont="1" applyFill="1" applyBorder="1" applyAlignment="1">
      <alignment horizontal="center" vertical="center" wrapText="1"/>
    </xf>
    <xf numFmtId="0" fontId="67" fillId="35" borderId="28" xfId="0" applyFont="1" applyFill="1" applyBorder="1" applyAlignment="1">
      <alignment horizontal="center" vertical="center" wrapText="1"/>
    </xf>
    <xf numFmtId="0" fontId="6" fillId="0" borderId="79" xfId="55" applyFont="1" applyBorder="1" applyAlignment="1" applyProtection="1">
      <alignment horizontal="center" vertical="center" wrapText="1"/>
      <protection/>
    </xf>
    <xf numFmtId="0" fontId="6" fillId="0" borderId="89" xfId="55" applyFont="1" applyBorder="1" applyAlignment="1" applyProtection="1">
      <alignment horizontal="center" vertical="center" wrapText="1"/>
      <protection/>
    </xf>
    <xf numFmtId="0" fontId="6" fillId="0" borderId="48" xfId="55" applyFont="1" applyBorder="1" applyAlignment="1" applyProtection="1">
      <alignment horizontal="center" vertical="center" wrapText="1"/>
      <protection/>
    </xf>
    <xf numFmtId="0" fontId="6" fillId="0" borderId="51" xfId="55" applyFont="1" applyBorder="1" applyAlignment="1" applyProtection="1">
      <alignment horizontal="center" vertical="center" wrapText="1"/>
      <protection/>
    </xf>
    <xf numFmtId="0" fontId="6" fillId="0" borderId="87" xfId="0" applyNumberFormat="1" applyFont="1" applyBorder="1" applyAlignment="1" applyProtection="1">
      <alignment horizontal="center" vertical="center" wrapText="1"/>
      <protection/>
    </xf>
    <xf numFmtId="0" fontId="6" fillId="0" borderId="88" xfId="0" applyNumberFormat="1" applyFont="1" applyBorder="1" applyAlignment="1" applyProtection="1">
      <alignment horizontal="center" vertical="center" wrapText="1"/>
      <protection/>
    </xf>
    <xf numFmtId="0" fontId="12" fillId="33" borderId="90" xfId="55" applyFont="1" applyFill="1" applyBorder="1" applyAlignment="1" applyProtection="1">
      <alignment horizontal="center" vertical="center"/>
      <protection/>
    </xf>
    <xf numFmtId="0" fontId="12" fillId="33" borderId="55" xfId="55" applyFont="1" applyFill="1" applyBorder="1" applyAlignment="1" applyProtection="1">
      <alignment horizontal="center" vertical="center"/>
      <protection/>
    </xf>
    <xf numFmtId="0" fontId="48" fillId="0" borderId="0" xfId="0" applyFont="1" applyAlignment="1">
      <alignment horizontal="right"/>
    </xf>
    <xf numFmtId="0" fontId="67" fillId="35" borderId="29" xfId="0" applyFont="1" applyFill="1" applyBorder="1" applyAlignment="1">
      <alignment horizontal="center" vertical="center"/>
    </xf>
    <xf numFmtId="0" fontId="67" fillId="35" borderId="30" xfId="0" applyFont="1" applyFill="1" applyBorder="1" applyAlignment="1">
      <alignment horizontal="center" vertical="center"/>
    </xf>
    <xf numFmtId="0" fontId="67" fillId="35" borderId="31" xfId="0" applyFont="1" applyFill="1" applyBorder="1" applyAlignment="1">
      <alignment horizontal="center" vertical="center"/>
    </xf>
    <xf numFmtId="49" fontId="5" fillId="41" borderId="50" xfId="61" applyNumberFormat="1" applyFont="1" applyFill="1" applyBorder="1" applyAlignment="1" applyProtection="1">
      <alignment horizontal="left" vertical="center" wrapText="1"/>
      <protection locked="0"/>
    </xf>
    <xf numFmtId="49" fontId="5" fillId="41" borderId="22" xfId="61" applyNumberFormat="1" applyFont="1" applyFill="1" applyBorder="1" applyAlignment="1" applyProtection="1">
      <alignment horizontal="left" vertical="center" wrapText="1"/>
      <protection locked="0"/>
    </xf>
    <xf numFmtId="49" fontId="5" fillId="41" borderId="54" xfId="61" applyNumberFormat="1" applyFont="1" applyFill="1" applyBorder="1" applyAlignment="1" applyProtection="1">
      <alignment horizontal="left" vertical="center" wrapText="1"/>
      <protection locked="0"/>
    </xf>
    <xf numFmtId="49" fontId="5" fillId="41" borderId="51" xfId="61" applyNumberFormat="1" applyFont="1" applyFill="1" applyBorder="1" applyAlignment="1" applyProtection="1">
      <alignment horizontal="left" vertical="center" wrapText="1"/>
      <protection locked="0"/>
    </xf>
    <xf numFmtId="49" fontId="5" fillId="41" borderId="36" xfId="61" applyNumberFormat="1" applyFont="1" applyFill="1" applyBorder="1" applyAlignment="1" applyProtection="1">
      <alignment horizontal="left" vertical="center" wrapText="1"/>
      <protection locked="0"/>
    </xf>
    <xf numFmtId="49" fontId="5" fillId="41" borderId="65" xfId="61" applyNumberFormat="1" applyFont="1" applyFill="1" applyBorder="1" applyAlignment="1" applyProtection="1">
      <alignment horizontal="left" vertical="center" wrapText="1"/>
      <protection locked="0"/>
    </xf>
    <xf numFmtId="49" fontId="5" fillId="41" borderId="91" xfId="61" applyNumberFormat="1" applyFont="1" applyFill="1" applyBorder="1" applyAlignment="1" applyProtection="1">
      <alignment horizontal="left" vertical="center" wrapText="1"/>
      <protection locked="0"/>
    </xf>
    <xf numFmtId="49" fontId="5" fillId="41" borderId="92" xfId="61" applyNumberFormat="1" applyFont="1" applyFill="1" applyBorder="1" applyAlignment="1" applyProtection="1">
      <alignment horizontal="left" vertical="center" wrapText="1"/>
      <protection locked="0"/>
    </xf>
    <xf numFmtId="49" fontId="5" fillId="41" borderId="93" xfId="61" applyNumberFormat="1" applyFont="1" applyFill="1" applyBorder="1" applyAlignment="1" applyProtection="1">
      <alignment horizontal="left" vertical="center" wrapText="1"/>
      <protection locked="0"/>
    </xf>
    <xf numFmtId="49" fontId="5" fillId="41" borderId="71" xfId="61" applyNumberFormat="1" applyFont="1" applyFill="1" applyBorder="1" applyAlignment="1" applyProtection="1">
      <alignment horizontal="left" vertical="center" wrapText="1"/>
      <protection locked="0"/>
    </xf>
    <xf numFmtId="49" fontId="5" fillId="41" borderId="60" xfId="61" applyNumberFormat="1" applyFont="1" applyFill="1" applyBorder="1" applyAlignment="1" applyProtection="1">
      <alignment horizontal="left" vertical="center" wrapText="1"/>
      <protection locked="0"/>
    </xf>
    <xf numFmtId="49" fontId="5" fillId="41" borderId="63" xfId="61" applyNumberFormat="1" applyFont="1" applyFill="1" applyBorder="1" applyAlignment="1" applyProtection="1">
      <alignment horizontal="left" vertical="center" wrapText="1"/>
      <protection locked="0"/>
    </xf>
    <xf numFmtId="0" fontId="44" fillId="0" borderId="72" xfId="42" applyBorder="1" applyAlignment="1" applyProtection="1">
      <alignment horizontal="center"/>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ADR.PR.REM.VS.4.78" xfId="54"/>
    <cellStyle name="Обычный_INVEST_WARM_PLAN" xfId="55"/>
    <cellStyle name="Обычный_KV.ITOG.4.78(v1.0)" xfId="56"/>
    <cellStyle name="Обычный_PRIL1.ELECTR" xfId="57"/>
    <cellStyle name="Обычный_WARM.TOPL.Q1.2010" xfId="58"/>
    <cellStyle name="Обычный_ЖКУ_проект3" xfId="59"/>
    <cellStyle name="Обычный_Приложения по доставке" xfId="60"/>
    <cellStyle name="Обычный_форма 1 водопровод для орг" xfId="61"/>
    <cellStyle name="Обычный_Формы 2-РЭК и  3-РЭК " xfId="62"/>
    <cellStyle name="Followed Hyperlink"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57150</xdr:colOff>
      <xdr:row>33</xdr:row>
      <xdr:rowOff>180975</xdr:rowOff>
    </xdr:from>
    <xdr:to>
      <xdr:col>8</xdr:col>
      <xdr:colOff>219075</xdr:colOff>
      <xdr:row>34</xdr:row>
      <xdr:rowOff>152400</xdr:rowOff>
    </xdr:to>
    <xdr:pic macro="[0]!Sheet_10.BAffirmButton_inf">
      <xdr:nvPicPr>
        <xdr:cNvPr id="1" name="Рисунок 2" descr="information-icon.png"/>
        <xdr:cNvPicPr preferRelativeResize="1">
          <a:picLocks noChangeAspect="1"/>
        </xdr:cNvPicPr>
      </xdr:nvPicPr>
      <xdr:blipFill>
        <a:blip r:embed="rId1"/>
        <a:stretch>
          <a:fillRect/>
        </a:stretch>
      </xdr:blipFill>
      <xdr:spPr>
        <a:xfrm>
          <a:off x="7705725" y="8382000"/>
          <a:ext cx="161925" cy="161925"/>
        </a:xfrm>
        <a:prstGeom prst="rect">
          <a:avLst/>
        </a:prstGeom>
        <a:noFill/>
        <a:ln w="9525" cmpd="sng">
          <a:noFill/>
        </a:ln>
      </xdr:spPr>
    </xdr:pic>
    <xdr:clientData fPrintsWithSheet="0"/>
  </xdr:twoCellAnchor>
  <xdr:twoCellAnchor editAs="absolute">
    <xdr:from>
      <xdr:col>8</xdr:col>
      <xdr:colOff>66675</xdr:colOff>
      <xdr:row>18</xdr:row>
      <xdr:rowOff>38100</xdr:rowOff>
    </xdr:from>
    <xdr:to>
      <xdr:col>8</xdr:col>
      <xdr:colOff>228600</xdr:colOff>
      <xdr:row>18</xdr:row>
      <xdr:rowOff>200025</xdr:rowOff>
    </xdr:to>
    <xdr:pic macro="[0]!Sheet_10.KindActivButton_inf">
      <xdr:nvPicPr>
        <xdr:cNvPr id="2" name="Рисунок 1" descr="information-icon.png"/>
        <xdr:cNvPicPr preferRelativeResize="1">
          <a:picLocks noChangeAspect="1"/>
        </xdr:cNvPicPr>
      </xdr:nvPicPr>
      <xdr:blipFill>
        <a:blip r:embed="rId1"/>
        <a:stretch>
          <a:fillRect/>
        </a:stretch>
      </xdr:blipFill>
      <xdr:spPr>
        <a:xfrm>
          <a:off x="7715250" y="3638550"/>
          <a:ext cx="161925"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S17"/>
  <sheetViews>
    <sheetView zoomScalePageLayoutView="0" workbookViewId="0" topLeftCell="A1">
      <selection activeCell="B14" sqref="B14"/>
    </sheetView>
  </sheetViews>
  <sheetFormatPr defaultColWidth="9.140625" defaultRowHeight="11.25"/>
  <cols>
    <col min="1" max="1" width="9.140625" style="1" customWidth="1"/>
    <col min="2" max="2" width="10.421875" style="1" customWidth="1"/>
    <col min="3" max="6" width="9.140625" style="1" customWidth="1"/>
    <col min="7" max="7" width="29.7109375" style="1" bestFit="1" customWidth="1"/>
    <col min="8" max="8" width="18.140625" style="1" customWidth="1"/>
    <col min="9" max="9" width="9.140625" style="1" customWidth="1"/>
    <col min="10" max="10" width="10.8515625" style="1" customWidth="1"/>
    <col min="11" max="12" width="9.140625" style="1" customWidth="1"/>
    <col min="13" max="13" width="17.421875" style="1" customWidth="1"/>
    <col min="14" max="14" width="13.28125" style="1" customWidth="1"/>
    <col min="15" max="16384" width="9.140625" style="1" customWidth="1"/>
  </cols>
  <sheetData>
    <row r="1" spans="2:16" ht="11.25">
      <c r="B1" t="s">
        <v>98</v>
      </c>
      <c r="C1" s="69"/>
      <c r="E1" s="1" t="s">
        <v>2</v>
      </c>
      <c r="F1" s="1" t="s">
        <v>3</v>
      </c>
      <c r="G1" s="1" t="s">
        <v>34</v>
      </c>
      <c r="I1" t="s">
        <v>8</v>
      </c>
      <c r="J1" t="s">
        <v>9</v>
      </c>
      <c r="K1" t="s">
        <v>30</v>
      </c>
      <c r="L1"/>
      <c r="M1" t="s">
        <v>192</v>
      </c>
      <c r="N1" t="s">
        <v>201</v>
      </c>
      <c r="O1" t="s">
        <v>205</v>
      </c>
      <c r="P1" t="s">
        <v>206</v>
      </c>
    </row>
    <row r="2" spans="2:19" ht="11.25">
      <c r="B2" t="s">
        <v>0</v>
      </c>
      <c r="C2" s="69" t="s">
        <v>155</v>
      </c>
      <c r="H2" t="s">
        <v>28</v>
      </c>
      <c r="I2" s="42">
        <v>2009</v>
      </c>
      <c r="J2" s="43" t="s">
        <v>28</v>
      </c>
      <c r="K2" s="43" t="s">
        <v>31</v>
      </c>
      <c r="L2" s="43" t="s">
        <v>170</v>
      </c>
      <c r="M2" s="98" t="s">
        <v>190</v>
      </c>
      <c r="N2" s="43" t="s">
        <v>196</v>
      </c>
      <c r="O2" s="43" t="s">
        <v>202</v>
      </c>
      <c r="P2" s="43" t="s">
        <v>207</v>
      </c>
      <c r="R2" s="98">
        <v>0</v>
      </c>
      <c r="S2" s="98">
        <v>1</v>
      </c>
    </row>
    <row r="3" spans="2:19" ht="11.25">
      <c r="B3" t="s">
        <v>35</v>
      </c>
      <c r="C3" s="69" t="s">
        <v>156</v>
      </c>
      <c r="E3"/>
      <c r="F3"/>
      <c r="G3" s="68" t="str">
        <f>IF(MONTH_PERIOD="Год",MONTH_PERIOD&amp;" "&amp;YEAR_PERIOD,MONTH_PERIOD&amp;" "&amp;YEAR_PERIOD&amp;" г.")</f>
        <v>  г.</v>
      </c>
      <c r="H3" t="s">
        <v>29</v>
      </c>
      <c r="I3" s="42">
        <v>2010</v>
      </c>
      <c r="J3" s="43" t="s">
        <v>157</v>
      </c>
      <c r="K3" s="43" t="s">
        <v>32</v>
      </c>
      <c r="L3" s="43" t="s">
        <v>171</v>
      </c>
      <c r="M3" s="98" t="s">
        <v>191</v>
      </c>
      <c r="N3" s="43" t="s">
        <v>197</v>
      </c>
      <c r="O3" s="43" t="s">
        <v>203</v>
      </c>
      <c r="P3" s="43" t="s">
        <v>208</v>
      </c>
      <c r="S3" s="98">
        <v>1</v>
      </c>
    </row>
    <row r="4" spans="2:19" ht="11.25">
      <c r="B4" s="1" t="s">
        <v>1</v>
      </c>
      <c r="C4" s="69" t="s">
        <v>305</v>
      </c>
      <c r="E4"/>
      <c r="F4"/>
      <c r="G4" s="92">
        <f>IF(ISERROR(INDEX(H2:H5,MATCH(MONTH_PERIOD,Квартал,0))),"",INDEX(H2:H5,MATCH(MONTH_PERIOD,Квартал,0)))</f>
      </c>
      <c r="H4" t="s">
        <v>20</v>
      </c>
      <c r="I4" s="42">
        <v>2011</v>
      </c>
      <c r="J4" s="43" t="s">
        <v>158</v>
      </c>
      <c r="L4" s="43" t="s">
        <v>172</v>
      </c>
      <c r="M4" s="98" t="s">
        <v>185</v>
      </c>
      <c r="N4" s="43" t="s">
        <v>198</v>
      </c>
      <c r="O4" s="43" t="s">
        <v>204</v>
      </c>
      <c r="P4" s="43" t="s">
        <v>209</v>
      </c>
      <c r="S4" s="98"/>
    </row>
    <row r="5" spans="2:16" ht="11.25">
      <c r="B5" t="s">
        <v>23</v>
      </c>
      <c r="C5" s="69" t="s">
        <v>41</v>
      </c>
      <c r="E5"/>
      <c r="F5"/>
      <c r="G5" s="92"/>
      <c r="H5" t="s">
        <v>261</v>
      </c>
      <c r="I5" s="42">
        <v>2012</v>
      </c>
      <c r="J5" s="43" t="s">
        <v>159</v>
      </c>
      <c r="L5" s="43" t="s">
        <v>173</v>
      </c>
      <c r="N5" s="43" t="s">
        <v>199</v>
      </c>
      <c r="P5" s="43" t="s">
        <v>210</v>
      </c>
    </row>
    <row r="6" spans="2:16" ht="11.25">
      <c r="B6" s="1" t="s">
        <v>36</v>
      </c>
      <c r="C6" s="70">
        <f>Титульный!F14</f>
        <v>0</v>
      </c>
      <c r="E6"/>
      <c r="F6"/>
      <c r="G6" s="92"/>
      <c r="I6" s="42">
        <v>2013</v>
      </c>
      <c r="L6" s="43" t="s">
        <v>174</v>
      </c>
      <c r="N6" s="43" t="s">
        <v>200</v>
      </c>
      <c r="P6" s="43" t="s">
        <v>211</v>
      </c>
    </row>
    <row r="7" spans="2:16" ht="11.25">
      <c r="B7" s="1" t="s">
        <v>37</v>
      </c>
      <c r="C7" s="70">
        <f>YEAR_PERIOD</f>
        <v>0</v>
      </c>
      <c r="E7"/>
      <c r="F7"/>
      <c r="G7" s="92"/>
      <c r="I7" s="42">
        <v>2014</v>
      </c>
      <c r="L7" s="43" t="s">
        <v>175</v>
      </c>
      <c r="P7" s="43" t="s">
        <v>212</v>
      </c>
    </row>
    <row r="8" spans="2:16" ht="11.25">
      <c r="B8" s="1" t="s">
        <v>39</v>
      </c>
      <c r="C8" s="70">
        <f>MONTH_PERIOD</f>
        <v>0</v>
      </c>
      <c r="E8"/>
      <c r="I8" s="42">
        <v>2015</v>
      </c>
      <c r="P8" s="43" t="s">
        <v>213</v>
      </c>
    </row>
    <row r="9" spans="2:16" ht="11.25">
      <c r="B9" s="1" t="s">
        <v>38</v>
      </c>
      <c r="C9" s="70" t="str">
        <f>PF</f>
        <v>Факт</v>
      </c>
      <c r="E9"/>
      <c r="I9" s="42">
        <v>2016</v>
      </c>
      <c r="P9" s="43" t="s">
        <v>214</v>
      </c>
    </row>
    <row r="10" spans="3:16" ht="11.25">
      <c r="C10" s="70"/>
      <c r="I10" s="42">
        <v>2017</v>
      </c>
      <c r="P10" s="43" t="s">
        <v>215</v>
      </c>
    </row>
    <row r="11" ht="11.25">
      <c r="I11" s="42">
        <v>2018</v>
      </c>
    </row>
    <row r="12" ht="11.25">
      <c r="I12" s="42">
        <v>2019</v>
      </c>
    </row>
    <row r="13" ht="11.25">
      <c r="I13" s="42">
        <v>2020</v>
      </c>
    </row>
    <row r="17" ht="11.25">
      <c r="G17"/>
    </row>
  </sheetData>
  <sheetProtection formatColumns="0" formatRows="0"/>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16">
    <pageSetUpPr fitToPage="1"/>
  </sheetPr>
  <dimension ref="A4:H22"/>
  <sheetViews>
    <sheetView showGridLines="0" zoomScalePageLayoutView="0" workbookViewId="0" topLeftCell="C4">
      <selection activeCell="G34" sqref="G34"/>
    </sheetView>
  </sheetViews>
  <sheetFormatPr defaultColWidth="9.140625" defaultRowHeight="11.25"/>
  <cols>
    <col min="1" max="2" width="0" style="46" hidden="1" customWidth="1"/>
    <col min="3" max="3" width="15.7109375" style="0" customWidth="1"/>
    <col min="5" max="5" width="22.140625" style="0" customWidth="1"/>
    <col min="6" max="6" width="59.28125" style="0" customWidth="1"/>
    <col min="7" max="7" width="16.28125" style="0" customWidth="1"/>
    <col min="8" max="8" width="9.140625" style="0" customWidth="1"/>
  </cols>
  <sheetData>
    <row r="1" s="46" customFormat="1" ht="11.25" hidden="1"/>
    <row r="2" s="46" customFormat="1" ht="11.25" hidden="1"/>
    <row r="3" s="46" customFormat="1" ht="11.25" hidden="1"/>
    <row r="4" spans="7:8" ht="11.25">
      <c r="G4" s="247" t="str">
        <f>FORMCODE</f>
        <v>WARM.INVEST.QV.4.178</v>
      </c>
      <c r="H4" s="247"/>
    </row>
    <row r="5" spans="7:8" ht="11.25">
      <c r="G5" s="247" t="str">
        <f>VERSION</f>
        <v>Версия 1.1</v>
      </c>
      <c r="H5" s="247"/>
    </row>
    <row r="6" spans="7:8" ht="11.25">
      <c r="G6" s="76"/>
      <c r="H6" s="76"/>
    </row>
    <row r="7" spans="7:8" ht="12" thickBot="1">
      <c r="G7" s="320"/>
      <c r="H7" s="320"/>
    </row>
    <row r="8" spans="1:8" s="94" customFormat="1" ht="15" customHeight="1">
      <c r="A8" s="93"/>
      <c r="B8" s="93"/>
      <c r="D8" s="301" t="s">
        <v>97</v>
      </c>
      <c r="E8" s="302"/>
      <c r="F8" s="302"/>
      <c r="G8" s="302"/>
      <c r="H8" s="303"/>
    </row>
    <row r="9" spans="1:8" s="94" customFormat="1" ht="15" customHeight="1" thickBot="1">
      <c r="A9" s="93"/>
      <c r="B9" s="93"/>
      <c r="D9" s="321">
        <f>COMPANY</f>
        <v>0</v>
      </c>
      <c r="E9" s="322"/>
      <c r="F9" s="322"/>
      <c r="G9" s="322"/>
      <c r="H9" s="323"/>
    </row>
    <row r="10" spans="4:8" ht="11.25">
      <c r="D10" s="255"/>
      <c r="E10" s="255"/>
      <c r="F10" s="255"/>
      <c r="G10" s="255"/>
      <c r="H10" s="255"/>
    </row>
    <row r="11" spans="4:8" ht="15" customHeight="1" thickBot="1">
      <c r="D11" s="33"/>
      <c r="E11" s="34"/>
      <c r="F11" s="34"/>
      <c r="G11" s="34"/>
      <c r="H11" s="37"/>
    </row>
    <row r="12" spans="4:8" ht="29.25" customHeight="1">
      <c r="D12" s="32"/>
      <c r="E12" s="330"/>
      <c r="F12" s="331"/>
      <c r="G12" s="332"/>
      <c r="H12" s="38"/>
    </row>
    <row r="13" spans="4:8" ht="29.25" customHeight="1">
      <c r="D13" s="32"/>
      <c r="E13" s="333"/>
      <c r="F13" s="334"/>
      <c r="G13" s="335"/>
      <c r="H13" s="38"/>
    </row>
    <row r="14" spans="4:8" ht="29.25" customHeight="1">
      <c r="D14" s="32"/>
      <c r="E14" s="324"/>
      <c r="F14" s="325"/>
      <c r="G14" s="326"/>
      <c r="H14" s="38"/>
    </row>
    <row r="15" spans="4:8" ht="29.25" customHeight="1">
      <c r="D15" s="32"/>
      <c r="E15" s="324"/>
      <c r="F15" s="325"/>
      <c r="G15" s="326"/>
      <c r="H15" s="38"/>
    </row>
    <row r="16" spans="4:8" ht="29.25" customHeight="1">
      <c r="D16" s="32"/>
      <c r="E16" s="324"/>
      <c r="F16" s="325"/>
      <c r="G16" s="326"/>
      <c r="H16" s="38"/>
    </row>
    <row r="17" spans="4:8" ht="29.25" customHeight="1">
      <c r="D17" s="32"/>
      <c r="E17" s="324"/>
      <c r="F17" s="325"/>
      <c r="G17" s="326"/>
      <c r="H17" s="38"/>
    </row>
    <row r="18" spans="4:8" ht="29.25" customHeight="1">
      <c r="D18" s="32"/>
      <c r="E18" s="324"/>
      <c r="F18" s="325"/>
      <c r="G18" s="326"/>
      <c r="H18" s="38"/>
    </row>
    <row r="19" spans="1:8" s="59" customFormat="1" ht="29.25" customHeight="1">
      <c r="A19" s="60"/>
      <c r="B19" s="60"/>
      <c r="D19" s="32"/>
      <c r="E19" s="324"/>
      <c r="F19" s="325"/>
      <c r="G19" s="326"/>
      <c r="H19" s="38"/>
    </row>
    <row r="20" spans="1:8" s="59" customFormat="1" ht="29.25" customHeight="1">
      <c r="A20" s="60"/>
      <c r="B20" s="60"/>
      <c r="D20" s="32"/>
      <c r="E20" s="324"/>
      <c r="F20" s="325"/>
      <c r="G20" s="326"/>
      <c r="H20" s="38"/>
    </row>
    <row r="21" spans="1:8" s="59" customFormat="1" ht="29.25" customHeight="1" thickBot="1">
      <c r="A21" s="60"/>
      <c r="B21" s="60"/>
      <c r="D21" s="32"/>
      <c r="E21" s="327"/>
      <c r="F21" s="328"/>
      <c r="G21" s="329"/>
      <c r="H21" s="38"/>
    </row>
    <row r="22" spans="4:8" ht="15" customHeight="1">
      <c r="D22" s="35"/>
      <c r="E22" s="36"/>
      <c r="F22" s="36"/>
      <c r="G22" s="36"/>
      <c r="H22" s="39"/>
    </row>
  </sheetData>
  <sheetProtection password="E4D4" sheet="1" formatColumns="0" formatRows="0"/>
  <mergeCells count="16">
    <mergeCell ref="E18:G18"/>
    <mergeCell ref="E19:G19"/>
    <mergeCell ref="E20:G20"/>
    <mergeCell ref="E21:G21"/>
    <mergeCell ref="E12:G12"/>
    <mergeCell ref="E13:G13"/>
    <mergeCell ref="E14:G14"/>
    <mergeCell ref="E15:G15"/>
    <mergeCell ref="E16:G16"/>
    <mergeCell ref="E17:G17"/>
    <mergeCell ref="G4:H4"/>
    <mergeCell ref="G5:H5"/>
    <mergeCell ref="G7:H7"/>
    <mergeCell ref="D8:H8"/>
    <mergeCell ref="D9:H9"/>
    <mergeCell ref="D10:H10"/>
  </mergeCells>
  <dataValidations count="1">
    <dataValidation type="textLength" allowBlank="1" showInputMessage="1" showErrorMessage="1" sqref="E12:G21">
      <formula1>0</formula1>
      <formula2>900</formula2>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codeName="Sheet_06">
    <pageSetUpPr fitToPage="1"/>
  </sheetPr>
  <dimension ref="A4:H21"/>
  <sheetViews>
    <sheetView showGridLines="0" zoomScale="85" zoomScaleNormal="85" zoomScalePageLayoutView="0" workbookViewId="0" topLeftCell="C4">
      <selection activeCell="C13" sqref="A13:IV23"/>
    </sheetView>
  </sheetViews>
  <sheetFormatPr defaultColWidth="9.140625" defaultRowHeight="11.25"/>
  <cols>
    <col min="1" max="2" width="0" style="46" hidden="1" customWidth="1"/>
    <col min="5" max="5" width="26.57421875" style="0" customWidth="1"/>
    <col min="6" max="6" width="63.140625" style="0" customWidth="1"/>
    <col min="7" max="7" width="16.28125" style="0" customWidth="1"/>
    <col min="8" max="8" width="9.140625" style="0" customWidth="1"/>
  </cols>
  <sheetData>
    <row r="1" s="46" customFormat="1" ht="11.25" hidden="1"/>
    <row r="2" s="46" customFormat="1" ht="11.25" hidden="1"/>
    <row r="3" s="46" customFormat="1" ht="11.25" hidden="1"/>
    <row r="4" ht="11.25">
      <c r="H4" s="45"/>
    </row>
    <row r="5" ht="12" thickBot="1">
      <c r="H5" s="45"/>
    </row>
    <row r="6" spans="1:8" s="94" customFormat="1" ht="15" customHeight="1">
      <c r="A6" s="93"/>
      <c r="B6" s="93"/>
      <c r="D6" s="301" t="s">
        <v>24</v>
      </c>
      <c r="E6" s="302"/>
      <c r="F6" s="302"/>
      <c r="G6" s="302"/>
      <c r="H6" s="303"/>
    </row>
    <row r="7" spans="1:8" s="94" customFormat="1" ht="15" customHeight="1" thickBot="1">
      <c r="A7" s="93"/>
      <c r="B7" s="93"/>
      <c r="D7" s="321">
        <f>Титульный!F14</f>
        <v>0</v>
      </c>
      <c r="E7" s="322"/>
      <c r="F7" s="322"/>
      <c r="G7" s="322"/>
      <c r="H7" s="323"/>
    </row>
    <row r="8" spans="4:8" ht="11.25">
      <c r="D8" s="336"/>
      <c r="E8" s="336"/>
      <c r="F8" s="336"/>
      <c r="G8" s="336"/>
      <c r="H8" s="336"/>
    </row>
    <row r="9" spans="4:8" ht="15" customHeight="1" thickBot="1">
      <c r="D9" s="33"/>
      <c r="E9" s="34"/>
      <c r="F9" s="34"/>
      <c r="G9" s="34"/>
      <c r="H9" s="37"/>
    </row>
    <row r="10" spans="4:8" ht="18" customHeight="1" thickBot="1">
      <c r="D10" s="32"/>
      <c r="E10" s="62" t="s">
        <v>25</v>
      </c>
      <c r="F10" s="63" t="s">
        <v>26</v>
      </c>
      <c r="G10" s="64" t="s">
        <v>27</v>
      </c>
      <c r="H10" s="38"/>
    </row>
    <row r="11" spans="1:8" s="59" customFormat="1" ht="15" customHeight="1">
      <c r="A11" s="60"/>
      <c r="B11" s="60"/>
      <c r="D11" s="32"/>
      <c r="E11" s="61">
        <v>1</v>
      </c>
      <c r="F11" s="41">
        <v>2</v>
      </c>
      <c r="G11" s="41">
        <v>3</v>
      </c>
      <c r="H11" s="38"/>
    </row>
    <row r="12" spans="1:8" s="59" customFormat="1" ht="11.25">
      <c r="A12" s="60"/>
      <c r="B12" s="60"/>
      <c r="D12" s="32"/>
      <c r="E12" s="205"/>
      <c r="F12" s="66"/>
      <c r="G12" s="65"/>
      <c r="H12" s="38"/>
    </row>
    <row r="13" spans="1:8" s="59" customFormat="1" ht="11.25" hidden="1">
      <c r="A13" s="60"/>
      <c r="B13" s="60"/>
      <c r="D13" s="32"/>
      <c r="E13" s="67"/>
      <c r="F13" s="66"/>
      <c r="G13" s="65"/>
      <c r="H13" s="38"/>
    </row>
    <row r="14" spans="4:8" ht="15" customHeight="1">
      <c r="D14" s="35"/>
      <c r="E14" s="36"/>
      <c r="F14" s="36"/>
      <c r="G14" s="36"/>
      <c r="H14" s="39"/>
    </row>
    <row r="16" ht="11.25">
      <c r="E16" s="75"/>
    </row>
    <row r="17" ht="11.25">
      <c r="E17" s="75"/>
    </row>
    <row r="18" ht="11.25">
      <c r="E18" s="75"/>
    </row>
    <row r="19" ht="11.25">
      <c r="E19" s="75"/>
    </row>
    <row r="20" ht="11.25">
      <c r="E20" s="75"/>
    </row>
    <row r="21" ht="11.25">
      <c r="E21" s="75"/>
    </row>
  </sheetData>
  <sheetProtection password="E4D4" sheet="1" scenarios="1" formatColumns="0" formatRows="0"/>
  <mergeCells count="3">
    <mergeCell ref="D6:H6"/>
    <mergeCell ref="D7:H7"/>
    <mergeCell ref="D8:H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codeName="Sheet_04">
    <tabColor rgb="FFFF0000"/>
  </sheetPr>
  <dimension ref="A9:AA15"/>
  <sheetViews>
    <sheetView showGridLines="0" zoomScale="70" zoomScaleNormal="70" zoomScalePageLayoutView="0" workbookViewId="0" topLeftCell="A1">
      <selection activeCell="I32" sqref="I32"/>
    </sheetView>
  </sheetViews>
  <sheetFormatPr defaultColWidth="9.140625" defaultRowHeight="11.25"/>
  <cols>
    <col min="1" max="2" width="9.140625" style="1" customWidth="1"/>
    <col min="3" max="3" width="12.7109375" style="1" customWidth="1"/>
    <col min="4" max="4" width="9.140625" style="1" customWidth="1"/>
    <col min="5" max="5" width="16.28125" style="1" customWidth="1"/>
    <col min="6" max="6" width="20.421875" style="1" customWidth="1"/>
    <col min="7" max="12" width="9.140625" style="1" customWidth="1"/>
    <col min="13" max="13" width="35.00390625" style="1" bestFit="1" customWidth="1"/>
    <col min="14" max="15" width="9.140625" style="1" customWidth="1"/>
    <col min="16" max="17" width="9.140625" style="110" customWidth="1"/>
    <col min="18" max="16384" width="9.140625" style="1" customWidth="1"/>
  </cols>
  <sheetData>
    <row r="9" spans="16:17" ht="11.25">
      <c r="P9" s="46"/>
      <c r="Q9" s="46"/>
    </row>
    <row r="13" spans="1:27" ht="11.25">
      <c r="A13" s="46"/>
      <c r="B13" s="46">
        <f>ROW(B15)-ROW()+1</f>
        <v>3</v>
      </c>
      <c r="C13" s="102" t="s">
        <v>256</v>
      </c>
      <c r="D13" s="32"/>
      <c r="E13" s="228"/>
      <c r="F13" s="231"/>
      <c r="G13" s="234"/>
      <c r="H13" s="227"/>
      <c r="I13" s="235" t="s">
        <v>270</v>
      </c>
      <c r="J13" s="225"/>
      <c r="K13" s="226"/>
      <c r="L13" s="216"/>
      <c r="M13" s="119" t="s">
        <v>193</v>
      </c>
      <c r="N13" s="126">
        <f>SUM(N14:N15)</f>
        <v>0</v>
      </c>
      <c r="O13" s="126">
        <f>SUM(O14:O15)</f>
        <v>0</v>
      </c>
      <c r="P13" s="126">
        <f>SUM(P14:P15)</f>
        <v>0</v>
      </c>
      <c r="Q13" s="126">
        <f>SUM(Q14:Q15)</f>
        <v>0</v>
      </c>
      <c r="R13" s="226"/>
      <c r="S13" s="216"/>
      <c r="T13" s="219">
        <f>L13-N13</f>
        <v>0</v>
      </c>
      <c r="U13" s="222"/>
      <c r="V13" s="101"/>
      <c r="Z13" s="46"/>
      <c r="AA13" s="46"/>
    </row>
    <row r="14" spans="1:27" ht="12" thickBot="1">
      <c r="A14" s="46"/>
      <c r="B14" s="46">
        <v>1</v>
      </c>
      <c r="D14" s="32"/>
      <c r="E14" s="229"/>
      <c r="F14" s="232"/>
      <c r="G14" s="234"/>
      <c r="H14" s="227"/>
      <c r="I14" s="236"/>
      <c r="J14" s="225"/>
      <c r="K14" s="226"/>
      <c r="L14" s="217"/>
      <c r="M14" s="125"/>
      <c r="N14" s="124"/>
      <c r="O14" s="124"/>
      <c r="P14" s="124"/>
      <c r="Q14" s="124"/>
      <c r="R14" s="226"/>
      <c r="S14" s="217"/>
      <c r="T14" s="220"/>
      <c r="U14" s="223"/>
      <c r="V14" s="101"/>
      <c r="Z14" s="46"/>
      <c r="AA14" s="46"/>
    </row>
    <row r="15" spans="1:27" ht="12" thickBot="1">
      <c r="A15" s="46"/>
      <c r="B15" s="46">
        <v>1</v>
      </c>
      <c r="D15" s="32"/>
      <c r="E15" s="230"/>
      <c r="F15" s="233"/>
      <c r="G15" s="234"/>
      <c r="H15" s="227"/>
      <c r="I15" s="237"/>
      <c r="J15" s="225"/>
      <c r="K15" s="226"/>
      <c r="L15" s="218"/>
      <c r="M15" s="134" t="s">
        <v>194</v>
      </c>
      <c r="N15" s="207" t="s">
        <v>300</v>
      </c>
      <c r="O15" s="209"/>
      <c r="P15" s="99"/>
      <c r="Q15" s="99"/>
      <c r="R15" s="226"/>
      <c r="S15" s="218"/>
      <c r="T15" s="221"/>
      <c r="U15" s="224"/>
      <c r="V15" s="101"/>
      <c r="Z15" s="46"/>
      <c r="AA15" s="46"/>
    </row>
  </sheetData>
  <sheetProtection formatColumns="0" formatRows="0"/>
  <mergeCells count="12">
    <mergeCell ref="E13:E15"/>
    <mergeCell ref="F13:F15"/>
    <mergeCell ref="G13:G15"/>
    <mergeCell ref="I13:I15"/>
    <mergeCell ref="L13:L15"/>
    <mergeCell ref="R13:R15"/>
    <mergeCell ref="S13:S15"/>
    <mergeCell ref="T13:T15"/>
    <mergeCell ref="U13:U15"/>
    <mergeCell ref="J13:J15"/>
    <mergeCell ref="K13:K15"/>
    <mergeCell ref="H13:H15"/>
  </mergeCells>
  <dataValidations count="7">
    <dataValidation type="decimal" allowBlank="1" showErrorMessage="1" errorTitle="Ошибка" error="Допускается ввод только неотрицательных чисел!" sqref="R13:S13 K13:L13">
      <formula1>0</formula1>
      <formula2>9.99999999999999E+23</formula2>
    </dataValidation>
    <dataValidation type="textLength" operator="lessThanOrEqual" allowBlank="1" showInputMessage="1" showErrorMessage="1" errorTitle="Недопустимое значение." error="Максимальная длина текста составляет 990 символов." sqref="U13:U15 F13:F15">
      <formula1>990</formula1>
    </dataValidation>
    <dataValidation type="decimal" operator="greaterThanOrEqual" allowBlank="1" showInputMessage="1" showErrorMessage="1" errorTitle="Ошибка" error="Введите неотрицательное действительное число." sqref="T13 N13:Q14">
      <formula1>0</formula1>
    </dataValidation>
    <dataValidation type="list" allowBlank="1" showInputMessage="1" showErrorMessage="1" errorTitle="Недопустимое значение." error="Выберите значение из списка." sqref="M14">
      <formula1>ISTFIN_LIST</formula1>
    </dataValidation>
    <dataValidation type="list" allowBlank="1" showInputMessage="1" showErrorMessage="1" errorTitle="Недопустимое значение." error="Выберите значение из списка." sqref="J13">
      <formula1>DIMENSION_TYPE</formula1>
    </dataValidation>
    <dataValidation type="list" allowBlank="1" showInputMessage="1" showErrorMessage="1" sqref="G13:G15">
      <formula1>CAPINV_LIST</formula1>
    </dataValidation>
    <dataValidation type="whole" allowBlank="1" showInputMessage="1" showErrorMessage="1" sqref="O15">
      <formula1>0</formula1>
      <formula2>200</formula2>
    </dataValidation>
  </dataValidations>
  <hyperlinks>
    <hyperlink ref="M15" location="'Производство тепла'!L1" display="Добавить источник финансирования"/>
    <hyperlink ref="I14:I15" location="RSheet!I1" display="Выбрать"/>
    <hyperlink ref="C13" location="RSheet!C1" display="Удалить"/>
    <hyperlink ref="I13:I15" location="RSheet!H1" display="Выбрать"/>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4">
      <selection activeCell="D36" sqref="D36"/>
    </sheetView>
  </sheetViews>
  <sheetFormatPr defaultColWidth="21.57421875" defaultRowHeight="11.25"/>
  <cols>
    <col min="1" max="1" width="43.421875" style="44" customWidth="1"/>
    <col min="2" max="2" width="11.140625" style="173" bestFit="1" customWidth="1"/>
    <col min="3" max="3" width="10.140625" style="174" bestFit="1" customWidth="1"/>
    <col min="4" max="4" width="188.8515625" style="12" bestFit="1"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40" t="s">
        <v>18</v>
      </c>
      <c r="B1" s="172" t="s">
        <v>6</v>
      </c>
      <c r="C1" s="172" t="s">
        <v>7</v>
      </c>
      <c r="D1" s="40" t="s">
        <v>19</v>
      </c>
      <c r="E1" s="12" t="s">
        <v>21</v>
      </c>
    </row>
    <row r="2" spans="1:5" ht="11.25">
      <c r="A2" s="40" t="s">
        <v>99</v>
      </c>
      <c r="B2" s="173">
        <v>7830000426</v>
      </c>
      <c r="C2" s="174">
        <v>783450001</v>
      </c>
      <c r="D2" s="40" t="s">
        <v>306</v>
      </c>
      <c r="E2" s="12">
        <v>26422494</v>
      </c>
    </row>
    <row r="3" spans="1:5" ht="11.25">
      <c r="A3" s="40" t="s">
        <v>69</v>
      </c>
      <c r="B3" s="173">
        <v>7830001028</v>
      </c>
      <c r="C3" s="174">
        <v>783450001</v>
      </c>
      <c r="D3" s="40" t="s">
        <v>307</v>
      </c>
      <c r="E3" s="12">
        <v>26361126</v>
      </c>
    </row>
    <row r="4" spans="1:5" ht="11.25">
      <c r="A4" s="40" t="s">
        <v>70</v>
      </c>
      <c r="B4" s="173">
        <v>7826135558</v>
      </c>
      <c r="C4" s="174">
        <v>780501001</v>
      </c>
      <c r="D4" s="40" t="s">
        <v>308</v>
      </c>
      <c r="E4" s="12">
        <v>26641633</v>
      </c>
    </row>
    <row r="5" spans="1:5" ht="11.25">
      <c r="A5" s="40" t="s">
        <v>309</v>
      </c>
      <c r="B5" s="173">
        <v>7811307571</v>
      </c>
      <c r="C5" s="174">
        <v>781101001</v>
      </c>
      <c r="D5" s="40" t="s">
        <v>101</v>
      </c>
      <c r="E5" s="12">
        <v>28427903</v>
      </c>
    </row>
    <row r="6" spans="1:5" ht="11.25">
      <c r="A6" s="40" t="s">
        <v>310</v>
      </c>
      <c r="B6" s="173">
        <v>7811038093</v>
      </c>
      <c r="C6" s="174">
        <v>781101001</v>
      </c>
      <c r="D6" s="40" t="s">
        <v>311</v>
      </c>
      <c r="E6" s="12">
        <v>28274316</v>
      </c>
    </row>
    <row r="7" spans="1:5" ht="11.25">
      <c r="A7" s="40" t="s">
        <v>102</v>
      </c>
      <c r="B7" s="173">
        <v>7817312063</v>
      </c>
      <c r="C7" s="174">
        <v>781701001</v>
      </c>
      <c r="D7" s="40" t="s">
        <v>312</v>
      </c>
      <c r="E7" s="12">
        <v>26361120</v>
      </c>
    </row>
    <row r="8" spans="1:5" ht="11.25">
      <c r="A8" s="40" t="s">
        <v>313</v>
      </c>
      <c r="B8" s="173">
        <v>7830002575</v>
      </c>
      <c r="C8" s="174">
        <v>781001001</v>
      </c>
      <c r="D8" s="40" t="s">
        <v>314</v>
      </c>
      <c r="E8" s="12">
        <v>28491236</v>
      </c>
    </row>
    <row r="9" spans="1:5" ht="11.25">
      <c r="A9" s="40" t="s">
        <v>315</v>
      </c>
      <c r="B9" s="173">
        <v>7825696286</v>
      </c>
      <c r="C9" s="174">
        <v>784001001</v>
      </c>
      <c r="D9" s="40" t="s">
        <v>101</v>
      </c>
      <c r="E9" s="12">
        <v>28450115</v>
      </c>
    </row>
    <row r="10" spans="1:5" ht="11.25">
      <c r="A10" s="40" t="s">
        <v>71</v>
      </c>
      <c r="B10" s="173">
        <v>7804080383</v>
      </c>
      <c r="C10" s="174">
        <v>780201001</v>
      </c>
      <c r="D10" s="40" t="s">
        <v>100</v>
      </c>
      <c r="E10" s="12">
        <v>26361096</v>
      </c>
    </row>
    <row r="11" spans="1:5" ht="11.25">
      <c r="A11" s="40" t="s">
        <v>316</v>
      </c>
      <c r="B11" s="173">
        <v>7811001706</v>
      </c>
      <c r="C11" s="174">
        <v>781101001</v>
      </c>
      <c r="D11" s="40" t="s">
        <v>317</v>
      </c>
      <c r="E11" s="12">
        <v>28042409</v>
      </c>
    </row>
    <row r="12" spans="1:5" ht="11.25">
      <c r="A12" s="40" t="s">
        <v>72</v>
      </c>
      <c r="B12" s="173">
        <v>7805060502</v>
      </c>
      <c r="C12" s="174">
        <v>780501001</v>
      </c>
      <c r="D12" s="40" t="s">
        <v>318</v>
      </c>
      <c r="E12" s="12">
        <v>26361104</v>
      </c>
    </row>
    <row r="13" spans="1:5" ht="11.25">
      <c r="A13" s="40" t="s">
        <v>319</v>
      </c>
      <c r="B13" s="173">
        <v>7802154287</v>
      </c>
      <c r="C13" s="174">
        <v>780201001</v>
      </c>
      <c r="D13" s="40" t="s">
        <v>100</v>
      </c>
      <c r="E13" s="12">
        <v>28042511</v>
      </c>
    </row>
    <row r="14" spans="1:5" ht="11.25">
      <c r="A14" s="40" t="s">
        <v>127</v>
      </c>
      <c r="B14" s="173">
        <v>7813182825</v>
      </c>
      <c r="C14" s="174">
        <v>781301001</v>
      </c>
      <c r="D14" s="40" t="s">
        <v>101</v>
      </c>
      <c r="E14" s="12">
        <v>27823351</v>
      </c>
    </row>
    <row r="15" spans="1:5" ht="11.25">
      <c r="A15" s="40" t="s">
        <v>320</v>
      </c>
      <c r="B15" s="173">
        <v>7806369727</v>
      </c>
      <c r="C15" s="174">
        <v>781101001</v>
      </c>
      <c r="D15" s="40" t="s">
        <v>101</v>
      </c>
      <c r="E15" s="12">
        <v>28794896</v>
      </c>
    </row>
    <row r="16" spans="1:5" ht="11.25">
      <c r="A16" s="40" t="s">
        <v>128</v>
      </c>
      <c r="B16" s="173">
        <v>7810480407</v>
      </c>
      <c r="C16" s="174">
        <v>781101001</v>
      </c>
      <c r="D16" s="40" t="s">
        <v>101</v>
      </c>
      <c r="E16" s="12">
        <v>27812407</v>
      </c>
    </row>
    <row r="17" spans="1:5" ht="11.25">
      <c r="A17" s="40" t="s">
        <v>321</v>
      </c>
      <c r="B17" s="173">
        <v>7805093610</v>
      </c>
      <c r="C17" s="174">
        <v>784301001</v>
      </c>
      <c r="D17" s="40" t="s">
        <v>100</v>
      </c>
      <c r="E17" s="12">
        <v>28493183</v>
      </c>
    </row>
    <row r="18" spans="1:5" ht="11.25">
      <c r="A18" s="40" t="s">
        <v>73</v>
      </c>
      <c r="B18" s="173">
        <v>7827012742</v>
      </c>
      <c r="C18" s="174">
        <v>784301001</v>
      </c>
      <c r="D18" s="40" t="s">
        <v>311</v>
      </c>
      <c r="E18" s="12">
        <v>26422368</v>
      </c>
    </row>
    <row r="19" spans="1:5" ht="11.25">
      <c r="A19" s="40" t="s">
        <v>322</v>
      </c>
      <c r="B19" s="173">
        <v>7805113497</v>
      </c>
      <c r="C19" s="174">
        <v>997650001</v>
      </c>
      <c r="D19" s="40" t="s">
        <v>323</v>
      </c>
      <c r="E19" s="12">
        <v>28155081</v>
      </c>
    </row>
    <row r="20" spans="1:5" ht="11.25">
      <c r="A20" s="40" t="s">
        <v>324</v>
      </c>
      <c r="B20" s="173">
        <v>7805002518</v>
      </c>
      <c r="C20" s="174">
        <v>780501001</v>
      </c>
      <c r="D20" s="40" t="s">
        <v>101</v>
      </c>
      <c r="E20" s="12">
        <v>28042468</v>
      </c>
    </row>
    <row r="21" spans="1:5" ht="11.25">
      <c r="A21" s="40" t="s">
        <v>74</v>
      </c>
      <c r="B21" s="173">
        <v>7806419142</v>
      </c>
      <c r="C21" s="174">
        <v>780601001</v>
      </c>
      <c r="D21" s="40" t="s">
        <v>100</v>
      </c>
      <c r="E21" s="12">
        <v>26597721</v>
      </c>
    </row>
    <row r="22" spans="1:5" ht="11.25">
      <c r="A22" s="40" t="s">
        <v>325</v>
      </c>
      <c r="B22" s="173">
        <v>7728120384</v>
      </c>
      <c r="C22" s="174">
        <v>770501001</v>
      </c>
      <c r="D22" s="40" t="s">
        <v>317</v>
      </c>
      <c r="E22" s="12">
        <v>28072594</v>
      </c>
    </row>
    <row r="23" spans="1:5" ht="11.25">
      <c r="A23" s="40" t="s">
        <v>326</v>
      </c>
      <c r="B23" s="173">
        <v>7801059070</v>
      </c>
      <c r="C23" s="174">
        <v>780101001</v>
      </c>
      <c r="D23" s="40" t="s">
        <v>100</v>
      </c>
      <c r="E23" s="12">
        <v>28042569</v>
      </c>
    </row>
    <row r="24" spans="1:5" ht="11.25">
      <c r="A24" s="40" t="s">
        <v>75</v>
      </c>
      <c r="B24" s="173">
        <v>7820039657</v>
      </c>
      <c r="C24" s="174">
        <v>782001001</v>
      </c>
      <c r="D24" s="40" t="s">
        <v>100</v>
      </c>
      <c r="E24" s="12">
        <v>26533889</v>
      </c>
    </row>
    <row r="25" spans="1:5" ht="11.25">
      <c r="A25" s="40" t="s">
        <v>327</v>
      </c>
      <c r="B25" s="173">
        <v>7816206305</v>
      </c>
      <c r="C25" s="174">
        <v>781601001</v>
      </c>
      <c r="D25" s="40" t="s">
        <v>100</v>
      </c>
      <c r="E25" s="12">
        <v>27997575</v>
      </c>
    </row>
    <row r="26" spans="1:5" ht="11.25">
      <c r="A26" s="40" t="s">
        <v>328</v>
      </c>
      <c r="B26" s="173">
        <v>7810014646</v>
      </c>
      <c r="C26" s="174">
        <v>781001001</v>
      </c>
      <c r="D26" s="40" t="s">
        <v>101</v>
      </c>
      <c r="E26" s="12">
        <v>28135540</v>
      </c>
    </row>
    <row r="27" spans="1:5" ht="11.25">
      <c r="A27" s="40" t="s">
        <v>105</v>
      </c>
      <c r="B27" s="173">
        <v>7814302758</v>
      </c>
      <c r="C27" s="174">
        <v>784101001</v>
      </c>
      <c r="D27" s="40" t="s">
        <v>329</v>
      </c>
      <c r="E27" s="12">
        <v>26361116</v>
      </c>
    </row>
    <row r="28" spans="1:5" ht="11.25">
      <c r="A28" s="40" t="s">
        <v>330</v>
      </c>
      <c r="B28" s="173">
        <v>7830002617</v>
      </c>
      <c r="C28" s="174">
        <v>780101001</v>
      </c>
      <c r="D28" s="40" t="s">
        <v>101</v>
      </c>
      <c r="E28" s="12">
        <v>28042547</v>
      </c>
    </row>
    <row r="29" spans="1:5" ht="11.25">
      <c r="A29" s="40" t="s">
        <v>107</v>
      </c>
      <c r="B29" s="173">
        <v>7804068178</v>
      </c>
      <c r="C29" s="174">
        <v>780401001</v>
      </c>
      <c r="D29" s="40" t="s">
        <v>329</v>
      </c>
      <c r="E29" s="12">
        <v>26361098</v>
      </c>
    </row>
    <row r="30" spans="1:5" ht="11.25">
      <c r="A30" s="40" t="s">
        <v>161</v>
      </c>
      <c r="B30" s="173">
        <v>7814143498</v>
      </c>
      <c r="C30" s="174">
        <v>783601001</v>
      </c>
      <c r="D30" s="40" t="s">
        <v>118</v>
      </c>
      <c r="E30" s="12">
        <v>26555694</v>
      </c>
    </row>
    <row r="31" spans="1:5" ht="11.25">
      <c r="A31" s="40" t="s">
        <v>76</v>
      </c>
      <c r="B31" s="173">
        <v>7843300280</v>
      </c>
      <c r="C31" s="174">
        <v>784301001</v>
      </c>
      <c r="D31" s="40" t="s">
        <v>331</v>
      </c>
      <c r="E31" s="12">
        <v>27114822</v>
      </c>
    </row>
    <row r="32" spans="1:5" ht="11.25">
      <c r="A32" s="40" t="s">
        <v>332</v>
      </c>
      <c r="B32" s="173">
        <v>7801019101</v>
      </c>
      <c r="C32" s="174">
        <v>780101001</v>
      </c>
      <c r="D32" s="40" t="s">
        <v>101</v>
      </c>
      <c r="E32" s="12">
        <v>28458587</v>
      </c>
    </row>
    <row r="33" spans="1:4" ht="11.25">
      <c r="A33" s="40" t="s">
        <v>333</v>
      </c>
      <c r="B33" s="173">
        <v>7826692894</v>
      </c>
      <c r="C33" s="174">
        <v>784101001</v>
      </c>
      <c r="D33" s="40" t="s">
        <v>334</v>
      </c>
    </row>
    <row r="34" spans="1:5" ht="11.25">
      <c r="A34" s="40" t="s">
        <v>335</v>
      </c>
      <c r="B34" s="173">
        <v>7707049388</v>
      </c>
      <c r="C34" s="174">
        <v>784043001</v>
      </c>
      <c r="D34" s="40" t="s">
        <v>101</v>
      </c>
      <c r="E34" s="12">
        <v>28284366</v>
      </c>
    </row>
    <row r="35" spans="1:5" ht="11.25">
      <c r="A35" s="40" t="s">
        <v>336</v>
      </c>
      <c r="B35" s="173">
        <v>7843311429</v>
      </c>
      <c r="C35" s="174">
        <v>784301001</v>
      </c>
      <c r="D35" s="40" t="s">
        <v>101</v>
      </c>
      <c r="E35" s="12">
        <v>28152625</v>
      </c>
    </row>
    <row r="36" spans="1:5" ht="11.25">
      <c r="A36" s="40" t="s">
        <v>337</v>
      </c>
      <c r="B36" s="173">
        <v>7820309254</v>
      </c>
      <c r="C36" s="174">
        <v>783450001</v>
      </c>
      <c r="D36" s="40" t="s">
        <v>101</v>
      </c>
      <c r="E36" s="12">
        <v>28453706</v>
      </c>
    </row>
    <row r="37" spans="1:5" ht="11.25">
      <c r="A37" s="40" t="s">
        <v>338</v>
      </c>
      <c r="B37" s="173">
        <v>7819310752</v>
      </c>
      <c r="C37" s="174">
        <v>781901001</v>
      </c>
      <c r="D37" s="40" t="s">
        <v>101</v>
      </c>
      <c r="E37" s="12">
        <v>28453728</v>
      </c>
    </row>
    <row r="38" spans="1:5" ht="11.25">
      <c r="A38" s="40" t="s">
        <v>77</v>
      </c>
      <c r="B38" s="173">
        <v>7813054118</v>
      </c>
      <c r="C38" s="174">
        <v>781301001</v>
      </c>
      <c r="D38" s="40" t="s">
        <v>101</v>
      </c>
      <c r="E38" s="12">
        <v>26422350</v>
      </c>
    </row>
    <row r="39" spans="1:5" ht="11.25">
      <c r="A39" s="40" t="s">
        <v>78</v>
      </c>
      <c r="B39" s="173">
        <v>7810091320</v>
      </c>
      <c r="C39" s="174">
        <v>783450001</v>
      </c>
      <c r="D39" s="40" t="s">
        <v>339</v>
      </c>
      <c r="E39" s="12">
        <v>26420583</v>
      </c>
    </row>
    <row r="40" spans="1:5" ht="11.25">
      <c r="A40" s="40" t="s">
        <v>79</v>
      </c>
      <c r="B40" s="173">
        <v>7802067080</v>
      </c>
      <c r="C40" s="174">
        <v>780201001</v>
      </c>
      <c r="D40" s="40" t="s">
        <v>340</v>
      </c>
      <c r="E40" s="12">
        <v>26422149</v>
      </c>
    </row>
    <row r="41" spans="1:5" ht="11.25">
      <c r="A41" s="40" t="s">
        <v>341</v>
      </c>
      <c r="B41" s="173">
        <v>7813045071</v>
      </c>
      <c r="C41" s="174">
        <v>781301001</v>
      </c>
      <c r="D41" s="40" t="s">
        <v>100</v>
      </c>
      <c r="E41" s="12">
        <v>27946694</v>
      </c>
    </row>
    <row r="42" spans="1:5" ht="11.25">
      <c r="A42" s="40" t="s">
        <v>342</v>
      </c>
      <c r="B42" s="173">
        <v>7801236681</v>
      </c>
      <c r="C42" s="174">
        <v>783450001</v>
      </c>
      <c r="D42" s="40" t="s">
        <v>343</v>
      </c>
      <c r="E42" s="12">
        <v>28155116</v>
      </c>
    </row>
    <row r="43" spans="1:5" ht="11.25">
      <c r="A43" s="40" t="s">
        <v>344</v>
      </c>
      <c r="B43" s="173">
        <v>7825115990</v>
      </c>
      <c r="C43" s="174">
        <v>780101001</v>
      </c>
      <c r="D43" s="40" t="s">
        <v>101</v>
      </c>
      <c r="E43" s="12">
        <v>28266590</v>
      </c>
    </row>
    <row r="44" spans="1:5" ht="11.25">
      <c r="A44" s="40" t="s">
        <v>80</v>
      </c>
      <c r="B44" s="173">
        <v>7814010307</v>
      </c>
      <c r="C44" s="174">
        <v>783450001</v>
      </c>
      <c r="D44" s="40" t="s">
        <v>160</v>
      </c>
      <c r="E44" s="12">
        <v>26847594</v>
      </c>
    </row>
    <row r="45" spans="1:5" ht="11.25">
      <c r="A45" s="40" t="s">
        <v>345</v>
      </c>
      <c r="B45" s="173">
        <v>7801591397</v>
      </c>
      <c r="C45" s="174">
        <v>780101001</v>
      </c>
      <c r="D45" s="40" t="s">
        <v>101</v>
      </c>
      <c r="E45" s="12">
        <v>28091987</v>
      </c>
    </row>
    <row r="46" spans="1:5" ht="11.25">
      <c r="A46" s="40" t="s">
        <v>81</v>
      </c>
      <c r="B46" s="173">
        <v>7816222000</v>
      </c>
      <c r="C46" s="174">
        <v>781601001</v>
      </c>
      <c r="D46" s="40" t="s">
        <v>101</v>
      </c>
      <c r="E46" s="12">
        <v>26361118</v>
      </c>
    </row>
    <row r="47" spans="1:5" ht="11.25">
      <c r="A47" s="40" t="s">
        <v>346</v>
      </c>
      <c r="B47" s="173">
        <v>7830000271</v>
      </c>
      <c r="C47" s="174">
        <v>780601001</v>
      </c>
      <c r="D47" s="40" t="s">
        <v>101</v>
      </c>
      <c r="E47" s="12">
        <v>26647768</v>
      </c>
    </row>
    <row r="48" spans="1:5" ht="11.25">
      <c r="A48" s="44" t="s">
        <v>347</v>
      </c>
      <c r="B48" s="173">
        <v>7813425073</v>
      </c>
      <c r="C48" s="174">
        <v>781301001</v>
      </c>
      <c r="D48" s="12" t="s">
        <v>101</v>
      </c>
      <c r="E48" s="12">
        <v>27997553</v>
      </c>
    </row>
    <row r="49" spans="1:5" ht="11.25">
      <c r="A49" s="44" t="s">
        <v>82</v>
      </c>
      <c r="B49" s="173">
        <v>7802005951</v>
      </c>
      <c r="C49" s="174">
        <v>780201001</v>
      </c>
      <c r="D49" s="12" t="s">
        <v>100</v>
      </c>
      <c r="E49" s="12">
        <v>26422100</v>
      </c>
    </row>
    <row r="50" spans="1:5" ht="11.25">
      <c r="A50" s="44" t="s">
        <v>348</v>
      </c>
      <c r="B50" s="173">
        <v>7806008569</v>
      </c>
      <c r="C50" s="174">
        <v>783450001</v>
      </c>
      <c r="D50" s="12" t="s">
        <v>101</v>
      </c>
      <c r="E50" s="12">
        <v>28544720</v>
      </c>
    </row>
    <row r="51" spans="1:5" ht="11.25">
      <c r="A51" s="44" t="s">
        <v>83</v>
      </c>
      <c r="B51" s="173">
        <v>7813346618</v>
      </c>
      <c r="C51" s="174">
        <v>781301001</v>
      </c>
      <c r="D51" s="12" t="s">
        <v>101</v>
      </c>
      <c r="E51" s="12">
        <v>26641637</v>
      </c>
    </row>
    <row r="52" spans="1:5" ht="11.25">
      <c r="A52" s="44" t="s">
        <v>84</v>
      </c>
      <c r="B52" s="173">
        <v>7801566094</v>
      </c>
      <c r="C52" s="174">
        <v>780101001</v>
      </c>
      <c r="D52" s="12" t="s">
        <v>100</v>
      </c>
      <c r="E52" s="12">
        <v>27621401</v>
      </c>
    </row>
    <row r="53" spans="1:5" ht="11.25">
      <c r="A53" s="44" t="s">
        <v>349</v>
      </c>
      <c r="B53" s="173">
        <v>7806005590</v>
      </c>
      <c r="C53" s="174">
        <v>780601001</v>
      </c>
      <c r="D53" s="12" t="s">
        <v>101</v>
      </c>
      <c r="E53" s="12">
        <v>27956327</v>
      </c>
    </row>
    <row r="54" spans="1:5" ht="11.25">
      <c r="A54" s="44" t="s">
        <v>85</v>
      </c>
      <c r="B54" s="173">
        <v>7813047424</v>
      </c>
      <c r="C54" s="174">
        <v>781301001</v>
      </c>
      <c r="D54" s="12" t="s">
        <v>350</v>
      </c>
      <c r="E54" s="12">
        <v>26641618</v>
      </c>
    </row>
    <row r="55" spans="1:5" ht="11.25">
      <c r="A55" s="44" t="s">
        <v>351</v>
      </c>
      <c r="B55" s="173">
        <v>7816067965</v>
      </c>
      <c r="C55" s="174">
        <v>780101001</v>
      </c>
      <c r="D55" s="12" t="s">
        <v>100</v>
      </c>
      <c r="E55" s="12">
        <v>27997479</v>
      </c>
    </row>
    <row r="56" spans="1:5" ht="22.5">
      <c r="A56" s="44" t="s">
        <v>352</v>
      </c>
      <c r="B56" s="173">
        <v>7704784450</v>
      </c>
      <c r="C56" s="174">
        <v>781443001</v>
      </c>
      <c r="D56" s="12" t="s">
        <v>126</v>
      </c>
      <c r="E56" s="12">
        <v>26361128</v>
      </c>
    </row>
    <row r="57" spans="1:5" ht="11.25">
      <c r="A57" s="44" t="s">
        <v>353</v>
      </c>
      <c r="B57" s="173">
        <v>7813200545</v>
      </c>
      <c r="C57" s="174">
        <v>781301001</v>
      </c>
      <c r="D57" s="12" t="s">
        <v>101</v>
      </c>
      <c r="E57" s="12">
        <v>28812728</v>
      </c>
    </row>
    <row r="58" spans="1:5" ht="11.25">
      <c r="A58" s="44" t="s">
        <v>129</v>
      </c>
      <c r="B58" s="173">
        <v>7801133686</v>
      </c>
      <c r="C58" s="174">
        <v>780101001</v>
      </c>
      <c r="D58" s="12" t="s">
        <v>100</v>
      </c>
      <c r="E58" s="12">
        <v>27827361</v>
      </c>
    </row>
    <row r="59" spans="1:5" ht="11.25">
      <c r="A59" s="44" t="s">
        <v>86</v>
      </c>
      <c r="B59" s="173">
        <v>7804046015</v>
      </c>
      <c r="C59" s="174">
        <v>780401001</v>
      </c>
      <c r="D59" s="12" t="s">
        <v>101</v>
      </c>
      <c r="E59" s="12">
        <v>26361095</v>
      </c>
    </row>
    <row r="60" spans="1:5" ht="11.25">
      <c r="A60" s="44" t="s">
        <v>87</v>
      </c>
      <c r="B60" s="173">
        <v>7802071707</v>
      </c>
      <c r="C60" s="174">
        <v>783450001</v>
      </c>
      <c r="D60" s="12" t="s">
        <v>101</v>
      </c>
      <c r="E60" s="12">
        <v>26361091</v>
      </c>
    </row>
    <row r="61" spans="1:5" ht="22.5">
      <c r="A61" s="44" t="s">
        <v>354</v>
      </c>
      <c r="B61" s="173">
        <v>7802205799</v>
      </c>
      <c r="C61" s="174">
        <v>780201001</v>
      </c>
      <c r="D61" s="12" t="s">
        <v>100</v>
      </c>
      <c r="E61" s="12">
        <v>28146440</v>
      </c>
    </row>
    <row r="62" spans="1:5" ht="11.25">
      <c r="A62" s="44" t="s">
        <v>355</v>
      </c>
      <c r="B62" s="173">
        <v>7842335610</v>
      </c>
      <c r="C62" s="174">
        <v>784201001</v>
      </c>
      <c r="D62" s="12" t="s">
        <v>101</v>
      </c>
      <c r="E62" s="12">
        <v>26647775</v>
      </c>
    </row>
    <row r="63" spans="1:5" ht="11.25">
      <c r="A63" s="44" t="s">
        <v>356</v>
      </c>
      <c r="B63" s="173">
        <v>7813045025</v>
      </c>
      <c r="C63" s="174">
        <v>783450001</v>
      </c>
      <c r="D63" s="12" t="s">
        <v>340</v>
      </c>
      <c r="E63" s="12">
        <v>28042181</v>
      </c>
    </row>
    <row r="64" spans="1:5" ht="11.25">
      <c r="A64" s="44" t="s">
        <v>357</v>
      </c>
      <c r="B64" s="173">
        <v>7830002303</v>
      </c>
      <c r="C64" s="174">
        <v>783450001</v>
      </c>
      <c r="D64" s="12" t="s">
        <v>101</v>
      </c>
      <c r="E64" s="12">
        <v>28453717</v>
      </c>
    </row>
    <row r="65" spans="1:5" ht="22.5">
      <c r="A65" s="44" t="s">
        <v>88</v>
      </c>
      <c r="B65" s="173">
        <v>7804002321</v>
      </c>
      <c r="C65" s="174">
        <v>783450001</v>
      </c>
      <c r="D65" s="12" t="s">
        <v>358</v>
      </c>
      <c r="E65" s="12">
        <v>26361094</v>
      </c>
    </row>
    <row r="66" spans="1:5" ht="11.25">
      <c r="A66" s="44" t="s">
        <v>359</v>
      </c>
      <c r="B66" s="173">
        <v>7830000578</v>
      </c>
      <c r="C66" s="174">
        <v>470501001</v>
      </c>
      <c r="D66" s="12" t="s">
        <v>100</v>
      </c>
      <c r="E66" s="12">
        <v>26614924</v>
      </c>
    </row>
    <row r="67" spans="1:5" ht="22.5">
      <c r="A67" s="44" t="s">
        <v>42</v>
      </c>
      <c r="B67" s="173">
        <v>7807013138</v>
      </c>
      <c r="C67" s="174">
        <v>780701001</v>
      </c>
      <c r="D67" s="12" t="s">
        <v>100</v>
      </c>
      <c r="E67" s="12">
        <v>26361107</v>
      </c>
    </row>
    <row r="68" spans="1:5" ht="11.25">
      <c r="A68" s="44" t="s">
        <v>130</v>
      </c>
      <c r="B68" s="173">
        <v>7841333120</v>
      </c>
      <c r="C68" s="174">
        <v>784101001</v>
      </c>
      <c r="D68" s="12" t="s">
        <v>100</v>
      </c>
      <c r="E68" s="12">
        <v>27824854</v>
      </c>
    </row>
    <row r="69" spans="1:5" ht="11.25">
      <c r="A69" s="44" t="s">
        <v>360</v>
      </c>
      <c r="B69" s="173">
        <v>7804040302</v>
      </c>
      <c r="C69" s="174">
        <v>997850200</v>
      </c>
      <c r="D69" s="12" t="s">
        <v>361</v>
      </c>
      <c r="E69" s="12">
        <v>28453744</v>
      </c>
    </row>
    <row r="70" spans="1:5" ht="11.25">
      <c r="A70" s="44" t="s">
        <v>362</v>
      </c>
      <c r="B70" s="173">
        <v>7728156800</v>
      </c>
      <c r="C70" s="174">
        <v>780101001</v>
      </c>
      <c r="D70" s="12" t="s">
        <v>101</v>
      </c>
      <c r="E70" s="12">
        <v>27968093</v>
      </c>
    </row>
    <row r="71" spans="1:5" ht="22.5">
      <c r="A71" s="44" t="s">
        <v>43</v>
      </c>
      <c r="B71" s="173">
        <v>7805025346</v>
      </c>
      <c r="C71" s="174">
        <v>785050001</v>
      </c>
      <c r="D71" s="12" t="s">
        <v>363</v>
      </c>
      <c r="E71" s="12">
        <v>26361102</v>
      </c>
    </row>
    <row r="72" spans="1:5" ht="11.25">
      <c r="A72" s="44" t="s">
        <v>364</v>
      </c>
      <c r="B72" s="173">
        <v>7805654288</v>
      </c>
      <c r="C72" s="174">
        <v>780501001</v>
      </c>
      <c r="D72" s="12" t="s">
        <v>101</v>
      </c>
      <c r="E72" s="12">
        <v>28796102</v>
      </c>
    </row>
    <row r="73" spans="1:5" ht="11.25">
      <c r="A73" s="44" t="s">
        <v>111</v>
      </c>
      <c r="B73" s="173">
        <v>7825660956</v>
      </c>
      <c r="C73" s="174">
        <v>783450001</v>
      </c>
      <c r="D73" s="12" t="s">
        <v>365</v>
      </c>
      <c r="E73" s="12">
        <v>26361122</v>
      </c>
    </row>
    <row r="74" spans="1:5" ht="11.25">
      <c r="A74" s="44" t="s">
        <v>45</v>
      </c>
      <c r="B74" s="173">
        <v>7806469104</v>
      </c>
      <c r="C74" s="174">
        <v>783450001</v>
      </c>
      <c r="D74" s="12" t="s">
        <v>101</v>
      </c>
      <c r="E74" s="12">
        <v>27628470</v>
      </c>
    </row>
    <row r="75" spans="1:5" ht="22.5">
      <c r="A75" s="44" t="s">
        <v>46</v>
      </c>
      <c r="B75" s="173">
        <v>7802064795</v>
      </c>
      <c r="C75" s="174">
        <v>783450001</v>
      </c>
      <c r="D75" s="12" t="s">
        <v>101</v>
      </c>
      <c r="E75" s="12">
        <v>26422145</v>
      </c>
    </row>
    <row r="76" spans="1:5" ht="11.25">
      <c r="A76" s="44" t="s">
        <v>47</v>
      </c>
      <c r="B76" s="173">
        <v>7811056991</v>
      </c>
      <c r="C76" s="174">
        <v>781101001</v>
      </c>
      <c r="D76" s="12" t="s">
        <v>101</v>
      </c>
      <c r="E76" s="12">
        <v>27551052</v>
      </c>
    </row>
    <row r="77" spans="1:5" ht="11.25">
      <c r="A77" s="44" t="s">
        <v>48</v>
      </c>
      <c r="B77" s="173">
        <v>7703591134</v>
      </c>
      <c r="C77" s="174">
        <v>781943001</v>
      </c>
      <c r="D77" s="12" t="s">
        <v>366</v>
      </c>
      <c r="E77" s="12">
        <v>27307314</v>
      </c>
    </row>
    <row r="78" spans="1:5" ht="11.25">
      <c r="A78" s="44" t="s">
        <v>367</v>
      </c>
      <c r="B78" s="173">
        <v>7813464548</v>
      </c>
      <c r="C78" s="174">
        <v>781301001</v>
      </c>
      <c r="D78" s="12" t="s">
        <v>340</v>
      </c>
      <c r="E78" s="12">
        <v>28152707</v>
      </c>
    </row>
    <row r="79" spans="1:5" ht="11.25">
      <c r="A79" s="44" t="s">
        <v>49</v>
      </c>
      <c r="B79" s="173">
        <v>7811039386</v>
      </c>
      <c r="C79" s="174">
        <v>997850001</v>
      </c>
      <c r="D79" s="12" t="s">
        <v>368</v>
      </c>
      <c r="E79" s="12">
        <v>26647708</v>
      </c>
    </row>
    <row r="80" spans="1:5" ht="22.5">
      <c r="A80" s="44" t="s">
        <v>50</v>
      </c>
      <c r="B80" s="173">
        <v>7802052172</v>
      </c>
      <c r="C80" s="174">
        <v>780201001</v>
      </c>
      <c r="D80" s="12" t="s">
        <v>101</v>
      </c>
      <c r="E80" s="12">
        <v>26422310</v>
      </c>
    </row>
    <row r="81" spans="1:5" ht="45">
      <c r="A81" s="44" t="s">
        <v>151</v>
      </c>
      <c r="B81" s="173">
        <v>7708503727</v>
      </c>
      <c r="C81" s="174">
        <v>780445015</v>
      </c>
      <c r="D81" s="12" t="s">
        <v>369</v>
      </c>
      <c r="E81" s="12">
        <v>26814895</v>
      </c>
    </row>
    <row r="82" spans="1:5" ht="11.25">
      <c r="A82" s="44" t="s">
        <v>51</v>
      </c>
      <c r="B82" s="173">
        <v>7714783092</v>
      </c>
      <c r="C82" s="174">
        <v>783943001</v>
      </c>
      <c r="D82" s="12" t="s">
        <v>370</v>
      </c>
      <c r="E82" s="12">
        <v>26828034</v>
      </c>
    </row>
    <row r="83" spans="1:5" ht="11.25">
      <c r="A83" s="44" t="s">
        <v>52</v>
      </c>
      <c r="B83" s="173">
        <v>7806007100</v>
      </c>
      <c r="C83" s="174">
        <v>783450001</v>
      </c>
      <c r="D83" s="12" t="s">
        <v>101</v>
      </c>
      <c r="E83" s="12">
        <v>26361106</v>
      </c>
    </row>
    <row r="84" spans="1:5" ht="11.25">
      <c r="A84" s="44" t="s">
        <v>371</v>
      </c>
      <c r="B84" s="173">
        <v>7804036909</v>
      </c>
      <c r="C84" s="174">
        <v>780401001</v>
      </c>
      <c r="D84" s="12" t="s">
        <v>101</v>
      </c>
      <c r="E84" s="12">
        <v>28143840</v>
      </c>
    </row>
    <row r="85" spans="1:5" ht="11.25">
      <c r="A85" s="44" t="s">
        <v>372</v>
      </c>
      <c r="B85" s="173">
        <v>7805017514</v>
      </c>
      <c r="C85" s="174">
        <v>780501001</v>
      </c>
      <c r="D85" s="12" t="s">
        <v>101</v>
      </c>
      <c r="E85" s="12">
        <v>28255000</v>
      </c>
    </row>
    <row r="86" spans="1:5" ht="22.5">
      <c r="A86" s="44" t="s">
        <v>53</v>
      </c>
      <c r="B86" s="173">
        <v>7810537540</v>
      </c>
      <c r="C86" s="174">
        <v>783450001</v>
      </c>
      <c r="D86" s="12" t="s">
        <v>100</v>
      </c>
      <c r="E86" s="12">
        <v>26515996</v>
      </c>
    </row>
    <row r="87" spans="1:5" ht="11.25">
      <c r="A87" s="44" t="s">
        <v>54</v>
      </c>
      <c r="B87" s="173">
        <v>7802001308</v>
      </c>
      <c r="C87" s="174">
        <v>783450001</v>
      </c>
      <c r="D87" s="12" t="s">
        <v>101</v>
      </c>
      <c r="E87" s="12">
        <v>26422094</v>
      </c>
    </row>
    <row r="88" spans="1:5" ht="11.25">
      <c r="A88" s="44" t="s">
        <v>55</v>
      </c>
      <c r="B88" s="173">
        <v>7801020019</v>
      </c>
      <c r="C88" s="174">
        <v>780101001</v>
      </c>
      <c r="D88" s="12" t="s">
        <v>100</v>
      </c>
      <c r="E88" s="12">
        <v>26422130</v>
      </c>
    </row>
    <row r="89" spans="1:5" ht="11.25">
      <c r="A89" s="44" t="s">
        <v>56</v>
      </c>
      <c r="B89" s="173">
        <v>7810216498</v>
      </c>
      <c r="C89" s="174">
        <v>781001001</v>
      </c>
      <c r="D89" s="12" t="s">
        <v>101</v>
      </c>
      <c r="E89" s="12">
        <v>26590970</v>
      </c>
    </row>
    <row r="90" spans="1:5" ht="11.25">
      <c r="A90" s="44" t="s">
        <v>373</v>
      </c>
      <c r="B90" s="173">
        <v>7830000680</v>
      </c>
      <c r="C90" s="174">
        <v>780601001</v>
      </c>
      <c r="D90" s="12" t="s">
        <v>100</v>
      </c>
      <c r="E90" s="12">
        <v>28155094</v>
      </c>
    </row>
    <row r="91" spans="1:5" ht="11.25">
      <c r="A91" s="44" t="s">
        <v>131</v>
      </c>
      <c r="B91" s="173">
        <v>7841312071</v>
      </c>
      <c r="C91" s="174">
        <v>780501001</v>
      </c>
      <c r="D91" s="12" t="s">
        <v>106</v>
      </c>
      <c r="E91" s="12">
        <v>27054332</v>
      </c>
    </row>
    <row r="92" spans="1:5" ht="11.25">
      <c r="A92" s="44" t="s">
        <v>113</v>
      </c>
      <c r="B92" s="173">
        <v>7841312071</v>
      </c>
      <c r="C92" s="174">
        <v>780102001</v>
      </c>
      <c r="D92" s="12" t="s">
        <v>374</v>
      </c>
      <c r="E92" s="12">
        <v>26539356</v>
      </c>
    </row>
    <row r="93" spans="1:5" ht="11.25">
      <c r="A93" s="44" t="s">
        <v>375</v>
      </c>
      <c r="B93" s="173">
        <v>7825404448</v>
      </c>
      <c r="C93" s="174">
        <v>783450001</v>
      </c>
      <c r="D93" s="12" t="s">
        <v>343</v>
      </c>
      <c r="E93" s="12">
        <v>28091963</v>
      </c>
    </row>
    <row r="94" spans="1:5" ht="11.25">
      <c r="A94" s="44" t="s">
        <v>114</v>
      </c>
      <c r="B94" s="173">
        <v>7810577007</v>
      </c>
      <c r="C94" s="174">
        <v>781001001</v>
      </c>
      <c r="D94" s="12" t="s">
        <v>376</v>
      </c>
      <c r="E94" s="12">
        <v>26555650</v>
      </c>
    </row>
    <row r="95" spans="1:5" ht="11.25">
      <c r="A95" s="44" t="s">
        <v>57</v>
      </c>
      <c r="B95" s="173">
        <v>7810237177</v>
      </c>
      <c r="C95" s="174">
        <v>781001001</v>
      </c>
      <c r="D95" s="12" t="s">
        <v>361</v>
      </c>
      <c r="E95" s="12">
        <v>26422151</v>
      </c>
    </row>
    <row r="96" spans="1:5" ht="11.25">
      <c r="A96" s="44" t="s">
        <v>377</v>
      </c>
      <c r="B96" s="173">
        <v>7817015769</v>
      </c>
      <c r="C96" s="174">
        <v>783450001</v>
      </c>
      <c r="D96" s="12" t="s">
        <v>100</v>
      </c>
      <c r="E96" s="12">
        <v>28816484</v>
      </c>
    </row>
    <row r="97" spans="1:5" ht="11.25">
      <c r="A97" s="44" t="s">
        <v>378</v>
      </c>
      <c r="B97" s="173">
        <v>7806008745</v>
      </c>
      <c r="C97" s="174">
        <v>780601001</v>
      </c>
      <c r="D97" s="12" t="s">
        <v>311</v>
      </c>
      <c r="E97" s="12">
        <v>27961378</v>
      </c>
    </row>
    <row r="98" spans="1:5" ht="11.25">
      <c r="A98" s="44" t="s">
        <v>379</v>
      </c>
      <c r="B98" s="173">
        <v>7838418751</v>
      </c>
      <c r="C98" s="174">
        <v>997850001</v>
      </c>
      <c r="D98" s="12" t="s">
        <v>101</v>
      </c>
      <c r="E98" s="12">
        <v>28152736</v>
      </c>
    </row>
    <row r="99" spans="1:5" ht="11.25">
      <c r="A99" s="44" t="s">
        <v>380</v>
      </c>
      <c r="B99" s="173">
        <v>7806016697</v>
      </c>
      <c r="C99" s="174">
        <v>780601001</v>
      </c>
      <c r="D99" s="12" t="s">
        <v>101</v>
      </c>
      <c r="E99" s="12">
        <v>28145322</v>
      </c>
    </row>
    <row r="100" spans="1:5" ht="11.25">
      <c r="A100" s="44" t="s">
        <v>115</v>
      </c>
      <c r="B100" s="173">
        <v>7813323258</v>
      </c>
      <c r="C100" s="174">
        <v>780501001</v>
      </c>
      <c r="D100" s="12" t="s">
        <v>381</v>
      </c>
      <c r="E100" s="12">
        <v>26533887</v>
      </c>
    </row>
    <row r="101" spans="1:5" ht="11.25">
      <c r="A101" s="44" t="s">
        <v>382</v>
      </c>
      <c r="B101" s="173">
        <v>7801032688</v>
      </c>
      <c r="C101" s="174">
        <v>780101001</v>
      </c>
      <c r="D101" s="12" t="s">
        <v>343</v>
      </c>
      <c r="E101" s="12">
        <v>28042447</v>
      </c>
    </row>
    <row r="102" spans="1:5" ht="11.25">
      <c r="A102" s="44" t="s">
        <v>383</v>
      </c>
      <c r="B102" s="173">
        <v>7804509545</v>
      </c>
      <c r="C102" s="174">
        <v>780401001</v>
      </c>
      <c r="D102" s="12" t="s">
        <v>100</v>
      </c>
      <c r="E102" s="12">
        <v>28427914</v>
      </c>
    </row>
    <row r="103" spans="1:5" ht="11.25">
      <c r="A103" s="44" t="s">
        <v>117</v>
      </c>
      <c r="B103" s="173">
        <v>7826101774</v>
      </c>
      <c r="C103" s="174">
        <v>783801001</v>
      </c>
      <c r="D103" s="12" t="s">
        <v>118</v>
      </c>
      <c r="E103" s="12">
        <v>26421969</v>
      </c>
    </row>
    <row r="104" spans="1:5" ht="11.25">
      <c r="A104" s="44" t="s">
        <v>163</v>
      </c>
      <c r="B104" s="173">
        <v>7805185251</v>
      </c>
      <c r="C104" s="174">
        <v>781101001</v>
      </c>
      <c r="D104" s="12" t="s">
        <v>118</v>
      </c>
      <c r="E104" s="12">
        <v>26361105</v>
      </c>
    </row>
    <row r="105" spans="1:5" ht="11.25">
      <c r="A105" s="44" t="s">
        <v>132</v>
      </c>
      <c r="B105" s="173">
        <v>7826135075</v>
      </c>
      <c r="C105" s="174">
        <v>781301001</v>
      </c>
      <c r="D105" s="12" t="s">
        <v>101</v>
      </c>
      <c r="E105" s="12">
        <v>27819284</v>
      </c>
    </row>
    <row r="106" spans="1:5" ht="11.25">
      <c r="A106" s="44" t="s">
        <v>384</v>
      </c>
      <c r="B106" s="173">
        <v>7813554914</v>
      </c>
      <c r="C106" s="174">
        <v>781301001</v>
      </c>
      <c r="D106" s="12" t="s">
        <v>100</v>
      </c>
      <c r="E106" s="12">
        <v>28454938</v>
      </c>
    </row>
    <row r="107" spans="1:5" ht="11.25">
      <c r="A107" s="44" t="s">
        <v>385</v>
      </c>
      <c r="B107" s="173">
        <v>7801560631</v>
      </c>
      <c r="C107" s="174">
        <v>780101001</v>
      </c>
      <c r="D107" s="12" t="s">
        <v>361</v>
      </c>
      <c r="E107" s="12">
        <v>28152680</v>
      </c>
    </row>
    <row r="108" spans="1:5" ht="22.5">
      <c r="A108" s="44" t="s">
        <v>58</v>
      </c>
      <c r="B108" s="173">
        <v>7703590927</v>
      </c>
      <c r="C108" s="174">
        <v>785050001</v>
      </c>
      <c r="D108" s="12" t="s">
        <v>386</v>
      </c>
      <c r="E108" s="12">
        <v>26555079</v>
      </c>
    </row>
    <row r="109" spans="1:5" ht="11.25">
      <c r="A109" s="44" t="s">
        <v>387</v>
      </c>
      <c r="B109" s="173">
        <v>7840332364</v>
      </c>
      <c r="C109" s="174">
        <v>784001001</v>
      </c>
      <c r="D109" s="12" t="s">
        <v>101</v>
      </c>
      <c r="E109" s="12">
        <v>28042558</v>
      </c>
    </row>
    <row r="110" spans="1:5" ht="11.25">
      <c r="A110" s="44" t="s">
        <v>388</v>
      </c>
      <c r="B110" s="173">
        <v>4703088415</v>
      </c>
      <c r="C110" s="174">
        <v>781101001</v>
      </c>
      <c r="D110" s="12" t="s">
        <v>101</v>
      </c>
      <c r="E110" s="12">
        <v>27953647</v>
      </c>
    </row>
    <row r="111" spans="1:5" ht="11.25">
      <c r="A111" s="44" t="s">
        <v>389</v>
      </c>
      <c r="B111" s="173">
        <v>7805018099</v>
      </c>
      <c r="C111" s="174">
        <v>781001001</v>
      </c>
      <c r="D111" s="12" t="s">
        <v>101</v>
      </c>
      <c r="E111" s="12">
        <v>26424110</v>
      </c>
    </row>
    <row r="112" spans="1:5" ht="11.25">
      <c r="A112" s="44" t="s">
        <v>59</v>
      </c>
      <c r="B112" s="173">
        <v>7820304249</v>
      </c>
      <c r="C112" s="174">
        <v>782001001</v>
      </c>
      <c r="D112" s="12" t="s">
        <v>100</v>
      </c>
      <c r="E112" s="12">
        <v>26838677</v>
      </c>
    </row>
    <row r="113" spans="1:5" ht="11.25">
      <c r="A113" s="44" t="s">
        <v>390</v>
      </c>
      <c r="B113" s="173">
        <v>7804099257</v>
      </c>
      <c r="C113" s="174">
        <v>784301001</v>
      </c>
      <c r="D113" s="12" t="s">
        <v>391</v>
      </c>
      <c r="E113" s="12">
        <v>28448967</v>
      </c>
    </row>
    <row r="114" spans="1:5" ht="11.25">
      <c r="A114" s="44" t="s">
        <v>60</v>
      </c>
      <c r="B114" s="173">
        <v>7802127477</v>
      </c>
      <c r="C114" s="174">
        <v>780201001</v>
      </c>
      <c r="D114" s="12" t="s">
        <v>101</v>
      </c>
      <c r="E114" s="12">
        <v>26361092</v>
      </c>
    </row>
    <row r="115" spans="1:5" ht="11.25">
      <c r="A115" s="44" t="s">
        <v>392</v>
      </c>
      <c r="B115" s="173">
        <v>7717662353</v>
      </c>
      <c r="C115" s="174">
        <v>781145001</v>
      </c>
      <c r="D115" s="12" t="s">
        <v>100</v>
      </c>
      <c r="E115" s="12">
        <v>28042497</v>
      </c>
    </row>
    <row r="116" spans="1:5" ht="11.25">
      <c r="A116" s="44" t="s">
        <v>393</v>
      </c>
      <c r="B116" s="173">
        <v>7806150886</v>
      </c>
      <c r="C116" s="174">
        <v>780601001</v>
      </c>
      <c r="D116" s="12" t="s">
        <v>101</v>
      </c>
      <c r="E116" s="12">
        <v>28134896</v>
      </c>
    </row>
    <row r="117" spans="1:5" ht="11.25">
      <c r="A117" s="44" t="s">
        <v>394</v>
      </c>
      <c r="B117" s="173">
        <v>7804349796</v>
      </c>
      <c r="C117" s="174">
        <v>780401001</v>
      </c>
      <c r="D117" s="12" t="s">
        <v>395</v>
      </c>
      <c r="E117" s="12">
        <v>28122490</v>
      </c>
    </row>
    <row r="118" spans="1:5" ht="11.25">
      <c r="A118" s="44" t="s">
        <v>119</v>
      </c>
      <c r="B118" s="173">
        <v>7805065476</v>
      </c>
      <c r="C118" s="174">
        <v>780501001</v>
      </c>
      <c r="D118" s="12" t="s">
        <v>118</v>
      </c>
      <c r="E118" s="12">
        <v>26421911</v>
      </c>
    </row>
    <row r="119" spans="1:5" ht="11.25">
      <c r="A119" s="44" t="s">
        <v>61</v>
      </c>
      <c r="B119" s="173">
        <v>7802310698</v>
      </c>
      <c r="C119" s="174">
        <v>780201001</v>
      </c>
      <c r="D119" s="12" t="s">
        <v>311</v>
      </c>
      <c r="E119" s="12">
        <v>26361093</v>
      </c>
    </row>
    <row r="120" spans="1:5" ht="11.25">
      <c r="A120" s="44" t="s">
        <v>396</v>
      </c>
      <c r="B120" s="173">
        <v>7817330143</v>
      </c>
      <c r="C120" s="174">
        <v>781701001</v>
      </c>
      <c r="D120" s="12" t="s">
        <v>100</v>
      </c>
      <c r="E120" s="12">
        <v>28041958</v>
      </c>
    </row>
    <row r="121" spans="1:5" ht="11.25">
      <c r="A121" s="44" t="s">
        <v>62</v>
      </c>
      <c r="B121" s="173">
        <v>7801185204</v>
      </c>
      <c r="C121" s="174">
        <v>784101001</v>
      </c>
      <c r="D121" s="12" t="s">
        <v>317</v>
      </c>
      <c r="E121" s="12">
        <v>27546308</v>
      </c>
    </row>
    <row r="122" spans="1:5" ht="11.25">
      <c r="A122" s="44" t="s">
        <v>120</v>
      </c>
      <c r="B122" s="173">
        <v>7811322925</v>
      </c>
      <c r="C122" s="174">
        <v>781101001</v>
      </c>
      <c r="D122" s="12" t="s">
        <v>397</v>
      </c>
      <c r="E122" s="12">
        <v>26361113</v>
      </c>
    </row>
    <row r="123" spans="1:5" ht="11.25">
      <c r="A123" s="44" t="s">
        <v>398</v>
      </c>
      <c r="B123" s="173">
        <v>7802118578</v>
      </c>
      <c r="C123" s="174">
        <v>997350001</v>
      </c>
      <c r="D123" s="12" t="s">
        <v>100</v>
      </c>
      <c r="E123" s="12">
        <v>28152725</v>
      </c>
    </row>
    <row r="124" spans="1:5" ht="11.25">
      <c r="A124" s="44" t="s">
        <v>399</v>
      </c>
      <c r="B124" s="173">
        <v>7806055343</v>
      </c>
      <c r="C124" s="174">
        <v>783450001</v>
      </c>
      <c r="D124" s="12" t="s">
        <v>100</v>
      </c>
      <c r="E124" s="12">
        <v>28266783</v>
      </c>
    </row>
    <row r="125" spans="1:5" ht="22.5">
      <c r="A125" s="44" t="s">
        <v>121</v>
      </c>
      <c r="B125" s="173">
        <v>7825487243</v>
      </c>
      <c r="C125" s="174">
        <v>784101001</v>
      </c>
      <c r="D125" s="12" t="s">
        <v>118</v>
      </c>
      <c r="E125" s="12">
        <v>26422005</v>
      </c>
    </row>
    <row r="126" spans="1:5" ht="11.25">
      <c r="A126" s="44" t="s">
        <v>63</v>
      </c>
      <c r="B126" s="173">
        <v>7838024362</v>
      </c>
      <c r="C126" s="174">
        <v>783450001</v>
      </c>
      <c r="D126" s="12" t="s">
        <v>400</v>
      </c>
      <c r="E126" s="12">
        <v>26422017</v>
      </c>
    </row>
    <row r="127" spans="1:5" ht="11.25">
      <c r="A127" s="44" t="s">
        <v>166</v>
      </c>
      <c r="B127" s="173">
        <v>7811394126</v>
      </c>
      <c r="C127" s="174">
        <v>781101001</v>
      </c>
      <c r="D127" s="12" t="s">
        <v>100</v>
      </c>
      <c r="E127" s="12">
        <v>27880391</v>
      </c>
    </row>
    <row r="128" spans="1:5" ht="11.25">
      <c r="A128" s="44" t="s">
        <v>401</v>
      </c>
      <c r="B128" s="173">
        <v>7801374265</v>
      </c>
      <c r="C128" s="174">
        <v>781601001</v>
      </c>
      <c r="D128" s="12" t="s">
        <v>402</v>
      </c>
      <c r="E128" s="12">
        <v>26322164</v>
      </c>
    </row>
    <row r="129" spans="1:5" ht="11.25">
      <c r="A129" s="44" t="s">
        <v>64</v>
      </c>
      <c r="B129" s="173">
        <v>7810095885</v>
      </c>
      <c r="C129" s="174">
        <v>781001001</v>
      </c>
      <c r="D129" s="12" t="s">
        <v>100</v>
      </c>
      <c r="E129" s="12">
        <v>26361108</v>
      </c>
    </row>
    <row r="130" spans="1:5" ht="11.25">
      <c r="A130" s="44" t="s">
        <v>65</v>
      </c>
      <c r="B130" s="173">
        <v>7817044495</v>
      </c>
      <c r="C130" s="174">
        <v>781701001</v>
      </c>
      <c r="D130" s="12" t="s">
        <v>100</v>
      </c>
      <c r="E130" s="12">
        <v>26597829</v>
      </c>
    </row>
    <row r="131" spans="1:5" ht="11.25">
      <c r="A131" s="44" t="s">
        <v>403</v>
      </c>
      <c r="B131" s="173">
        <v>7802437912</v>
      </c>
      <c r="C131" s="174">
        <v>780201001</v>
      </c>
      <c r="D131" s="12" t="s">
        <v>395</v>
      </c>
      <c r="E131" s="12">
        <v>28155105</v>
      </c>
    </row>
    <row r="132" spans="1:5" ht="11.25">
      <c r="A132" s="44" t="s">
        <v>404</v>
      </c>
      <c r="B132" s="173">
        <v>7802385950</v>
      </c>
      <c r="C132" s="174">
        <v>780201001</v>
      </c>
      <c r="D132" s="12" t="s">
        <v>101</v>
      </c>
      <c r="E132" s="12">
        <v>28255011</v>
      </c>
    </row>
    <row r="133" spans="1:5" ht="11.25">
      <c r="A133" s="44" t="s">
        <v>133</v>
      </c>
      <c r="B133" s="173">
        <v>7802338277</v>
      </c>
      <c r="C133" s="174">
        <v>780201001</v>
      </c>
      <c r="D133" s="12" t="s">
        <v>100</v>
      </c>
      <c r="E133" s="12">
        <v>27831333</v>
      </c>
    </row>
    <row r="134" spans="1:5" ht="11.25">
      <c r="A134" s="44" t="s">
        <v>66</v>
      </c>
      <c r="B134" s="173">
        <v>7813479657</v>
      </c>
      <c r="C134" s="174">
        <v>781301001</v>
      </c>
      <c r="D134" s="12" t="s">
        <v>405</v>
      </c>
      <c r="E134" s="12">
        <v>27546295</v>
      </c>
    </row>
    <row r="135" spans="1:5" ht="11.25">
      <c r="A135" s="44" t="s">
        <v>406</v>
      </c>
      <c r="B135" s="173">
        <v>7805614870</v>
      </c>
      <c r="C135" s="174">
        <v>783901001</v>
      </c>
      <c r="D135" s="12" t="s">
        <v>407</v>
      </c>
      <c r="E135" s="12">
        <v>28509704</v>
      </c>
    </row>
    <row r="136" spans="1:5" ht="11.25">
      <c r="A136" s="44" t="s">
        <v>67</v>
      </c>
      <c r="B136" s="173">
        <v>7820029472</v>
      </c>
      <c r="C136" s="174">
        <v>782001001</v>
      </c>
      <c r="D136" s="12" t="s">
        <v>101</v>
      </c>
      <c r="E136" s="12">
        <v>26361121</v>
      </c>
    </row>
    <row r="137" spans="1:5" ht="11.25">
      <c r="A137" s="44" t="s">
        <v>408</v>
      </c>
      <c r="B137" s="173">
        <v>7810270209</v>
      </c>
      <c r="C137" s="174">
        <v>781001001</v>
      </c>
      <c r="D137" s="12" t="s">
        <v>101</v>
      </c>
      <c r="E137" s="12">
        <v>28113372</v>
      </c>
    </row>
    <row r="138" spans="1:5" ht="11.25">
      <c r="A138" s="44" t="s">
        <v>122</v>
      </c>
      <c r="B138" s="173">
        <v>7814122120</v>
      </c>
      <c r="C138" s="174">
        <v>781401001</v>
      </c>
      <c r="D138" s="12" t="s">
        <v>118</v>
      </c>
      <c r="E138" s="12">
        <v>26421986</v>
      </c>
    </row>
    <row r="139" spans="1:5" ht="11.25">
      <c r="A139" s="44" t="s">
        <v>409</v>
      </c>
      <c r="B139" s="173">
        <v>7806438628</v>
      </c>
      <c r="C139" s="174">
        <v>780601001</v>
      </c>
      <c r="D139" s="12" t="s">
        <v>410</v>
      </c>
      <c r="E139" s="12">
        <v>28422808</v>
      </c>
    </row>
    <row r="140" spans="1:5" ht="11.25">
      <c r="A140" s="44" t="s">
        <v>164</v>
      </c>
      <c r="B140" s="173">
        <v>7841314985</v>
      </c>
      <c r="C140" s="174">
        <v>784101001</v>
      </c>
      <c r="D140" s="12" t="s">
        <v>118</v>
      </c>
      <c r="E140" s="12">
        <v>26361135</v>
      </c>
    </row>
    <row r="141" spans="1:5" ht="11.25">
      <c r="A141" s="44" t="s">
        <v>411</v>
      </c>
      <c r="B141" s="173">
        <v>7839357460</v>
      </c>
      <c r="C141" s="174">
        <v>783901001</v>
      </c>
      <c r="D141" s="12" t="s">
        <v>101</v>
      </c>
      <c r="E141" s="12">
        <v>27971244</v>
      </c>
    </row>
    <row r="142" spans="1:5" ht="11.25">
      <c r="A142" s="44" t="s">
        <v>412</v>
      </c>
      <c r="B142" s="173">
        <v>7805519673</v>
      </c>
      <c r="C142" s="174">
        <v>783801001</v>
      </c>
      <c r="D142" s="12" t="s">
        <v>101</v>
      </c>
      <c r="E142" s="12">
        <v>28151979</v>
      </c>
    </row>
    <row r="143" spans="1:5" ht="11.25">
      <c r="A143" s="44" t="s">
        <v>413</v>
      </c>
      <c r="B143" s="173">
        <v>7802853013</v>
      </c>
      <c r="C143" s="174">
        <v>780201001</v>
      </c>
      <c r="D143" s="12" t="s">
        <v>101</v>
      </c>
      <c r="E143" s="12">
        <v>28511826</v>
      </c>
    </row>
    <row r="144" spans="1:5" ht="11.25">
      <c r="A144" s="44" t="s">
        <v>414</v>
      </c>
      <c r="B144" s="173">
        <v>7841014910</v>
      </c>
      <c r="C144" s="174">
        <v>784101001</v>
      </c>
      <c r="D144" s="12" t="s">
        <v>415</v>
      </c>
      <c r="E144" s="12">
        <v>28798987</v>
      </c>
    </row>
    <row r="145" spans="1:5" ht="11.25">
      <c r="A145" s="44" t="s">
        <v>416</v>
      </c>
      <c r="B145" s="173">
        <v>7820034338</v>
      </c>
      <c r="C145" s="174">
        <v>782001001</v>
      </c>
      <c r="D145" s="12" t="s">
        <v>101</v>
      </c>
      <c r="E145" s="12">
        <v>28001891</v>
      </c>
    </row>
    <row r="146" spans="1:5" ht="11.25">
      <c r="A146" s="44" t="s">
        <v>68</v>
      </c>
      <c r="B146" s="173">
        <v>7813114617</v>
      </c>
      <c r="C146" s="174">
        <v>781301001</v>
      </c>
      <c r="D146" s="12" t="s">
        <v>417</v>
      </c>
      <c r="E146" s="12">
        <v>26361115</v>
      </c>
    </row>
    <row r="147" spans="1:5" ht="11.25">
      <c r="A147" s="44" t="s">
        <v>418</v>
      </c>
      <c r="B147" s="173">
        <v>7810467163</v>
      </c>
      <c r="C147" s="174">
        <v>783101001</v>
      </c>
      <c r="D147" s="12" t="s">
        <v>101</v>
      </c>
      <c r="E147" s="12">
        <v>28042530</v>
      </c>
    </row>
    <row r="148" spans="1:5" ht="11.25">
      <c r="A148" s="44" t="s">
        <v>419</v>
      </c>
      <c r="B148" s="173">
        <v>7813109141</v>
      </c>
      <c r="C148" s="174">
        <v>781301001</v>
      </c>
      <c r="D148" s="12" t="s">
        <v>100</v>
      </c>
      <c r="E148" s="12">
        <v>27988538</v>
      </c>
    </row>
    <row r="149" spans="1:5" ht="11.25">
      <c r="A149" s="44" t="s">
        <v>420</v>
      </c>
      <c r="B149" s="173">
        <v>7810509293</v>
      </c>
      <c r="C149" s="174">
        <v>781001001</v>
      </c>
      <c r="D149" s="12" t="s">
        <v>100</v>
      </c>
      <c r="E149" s="12">
        <v>28042486</v>
      </c>
    </row>
    <row r="150" spans="1:5" ht="11.25">
      <c r="A150" s="44" t="s">
        <v>165</v>
      </c>
      <c r="B150" s="173">
        <v>7804176134</v>
      </c>
      <c r="C150" s="174">
        <v>780401001</v>
      </c>
      <c r="D150" s="12" t="s">
        <v>100</v>
      </c>
      <c r="E150" s="12">
        <v>27848302</v>
      </c>
    </row>
    <row r="151" spans="1:5" ht="11.25">
      <c r="A151" s="44" t="s">
        <v>421</v>
      </c>
      <c r="B151" s="173">
        <v>7801089980</v>
      </c>
      <c r="C151" s="174">
        <v>780101001</v>
      </c>
      <c r="D151" s="12" t="s">
        <v>340</v>
      </c>
      <c r="E151" s="12">
        <v>28134965</v>
      </c>
    </row>
    <row r="152" spans="1:5" ht="11.25">
      <c r="A152" s="44" t="s">
        <v>89</v>
      </c>
      <c r="B152" s="173">
        <v>7806007029</v>
      </c>
      <c r="C152" s="174">
        <v>780601001</v>
      </c>
      <c r="D152" s="12" t="s">
        <v>317</v>
      </c>
      <c r="E152" s="12">
        <v>26422092</v>
      </c>
    </row>
    <row r="153" spans="1:5" ht="11.25">
      <c r="A153" s="44" t="s">
        <v>90</v>
      </c>
      <c r="B153" s="173">
        <v>7811375691</v>
      </c>
      <c r="C153" s="174">
        <v>781101001</v>
      </c>
      <c r="D153" s="12" t="s">
        <v>422</v>
      </c>
      <c r="E153" s="12">
        <v>26361114</v>
      </c>
    </row>
    <row r="154" spans="1:5" ht="11.25">
      <c r="A154" s="44" t="s">
        <v>423</v>
      </c>
      <c r="B154" s="173">
        <v>7806302458</v>
      </c>
      <c r="C154" s="174">
        <v>780601001</v>
      </c>
      <c r="D154" s="12" t="s">
        <v>101</v>
      </c>
      <c r="E154" s="12">
        <v>27976484</v>
      </c>
    </row>
    <row r="155" spans="1:5" ht="11.25">
      <c r="A155" s="44" t="s">
        <v>123</v>
      </c>
      <c r="B155" s="173">
        <v>7826087336</v>
      </c>
      <c r="C155" s="174">
        <v>783901001</v>
      </c>
      <c r="D155" s="12" t="s">
        <v>424</v>
      </c>
      <c r="E155" s="12">
        <v>26769190</v>
      </c>
    </row>
    <row r="156" spans="1:5" ht="11.25">
      <c r="A156" s="44" t="s">
        <v>124</v>
      </c>
      <c r="B156" s="173">
        <v>7841378040</v>
      </c>
      <c r="C156" s="174">
        <v>784101001</v>
      </c>
      <c r="D156" s="12" t="s">
        <v>425</v>
      </c>
      <c r="E156" s="12">
        <v>26641597</v>
      </c>
    </row>
    <row r="157" spans="1:5" ht="11.25">
      <c r="A157" s="44" t="s">
        <v>426</v>
      </c>
      <c r="B157" s="173">
        <v>7805387057</v>
      </c>
      <c r="C157" s="174">
        <v>780501001</v>
      </c>
      <c r="D157" s="12" t="s">
        <v>100</v>
      </c>
      <c r="E157" s="12">
        <v>26421941</v>
      </c>
    </row>
    <row r="158" spans="1:5" ht="11.25">
      <c r="A158" s="44" t="s">
        <v>91</v>
      </c>
      <c r="B158" s="173">
        <v>7801379947</v>
      </c>
      <c r="C158" s="174">
        <v>780101001</v>
      </c>
      <c r="D158" s="12" t="s">
        <v>101</v>
      </c>
      <c r="E158" s="12">
        <v>26361090</v>
      </c>
    </row>
    <row r="159" spans="1:5" ht="11.25">
      <c r="A159" s="44" t="s">
        <v>125</v>
      </c>
      <c r="B159" s="173">
        <v>7811141414</v>
      </c>
      <c r="C159" s="174">
        <v>781101001</v>
      </c>
      <c r="D159" s="12" t="s">
        <v>118</v>
      </c>
      <c r="E159" s="12">
        <v>26361112</v>
      </c>
    </row>
    <row r="160" spans="1:5" ht="11.25">
      <c r="A160" s="44" t="s">
        <v>92</v>
      </c>
      <c r="B160" s="173">
        <v>7826140438</v>
      </c>
      <c r="C160" s="174">
        <v>783901001</v>
      </c>
      <c r="D160" s="12" t="s">
        <v>340</v>
      </c>
      <c r="E160" s="12">
        <v>26361123</v>
      </c>
    </row>
    <row r="161" spans="1:5" ht="11.25">
      <c r="A161" s="44" t="s">
        <v>427</v>
      </c>
      <c r="B161" s="173">
        <v>7814422759</v>
      </c>
      <c r="C161" s="174">
        <v>781401001</v>
      </c>
      <c r="D161" s="12" t="s">
        <v>100</v>
      </c>
      <c r="E161" s="12">
        <v>28423270</v>
      </c>
    </row>
    <row r="162" spans="1:5" ht="11.25">
      <c r="A162" s="44" t="s">
        <v>93</v>
      </c>
      <c r="B162" s="173">
        <v>7207009725</v>
      </c>
      <c r="C162" s="174">
        <v>783901001</v>
      </c>
      <c r="D162" s="12" t="s">
        <v>100</v>
      </c>
      <c r="E162" s="12">
        <v>26578046</v>
      </c>
    </row>
    <row r="163" spans="1:5" ht="11.25">
      <c r="A163" s="44" t="s">
        <v>428</v>
      </c>
      <c r="B163" s="173">
        <v>7703792360</v>
      </c>
      <c r="C163" s="174">
        <v>780701001</v>
      </c>
      <c r="D163" s="12" t="s">
        <v>101</v>
      </c>
      <c r="E163" s="12">
        <v>28496542</v>
      </c>
    </row>
    <row r="164" spans="1:5" ht="22.5">
      <c r="A164" s="44" t="s">
        <v>94</v>
      </c>
      <c r="B164" s="173">
        <v>7820027796</v>
      </c>
      <c r="C164" s="174">
        <v>782001001</v>
      </c>
      <c r="D164" s="12" t="s">
        <v>340</v>
      </c>
      <c r="E164" s="12">
        <v>26516049</v>
      </c>
    </row>
    <row r="165" spans="1:5" ht="11.25">
      <c r="A165" s="44" t="s">
        <v>429</v>
      </c>
      <c r="B165" s="173">
        <v>7820013553</v>
      </c>
      <c r="C165" s="174">
        <v>782001001</v>
      </c>
      <c r="D165" s="12" t="s">
        <v>311</v>
      </c>
      <c r="E165" s="12">
        <v>28191592</v>
      </c>
    </row>
    <row r="166" spans="1:5" ht="11.25">
      <c r="A166" s="44" t="s">
        <v>430</v>
      </c>
      <c r="B166" s="173">
        <v>7830000970</v>
      </c>
      <c r="C166" s="174">
        <v>783450001</v>
      </c>
      <c r="D166" s="12" t="s">
        <v>431</v>
      </c>
      <c r="E166" s="12">
        <v>26322166</v>
      </c>
    </row>
    <row r="167" spans="1:5" ht="11.25">
      <c r="A167" s="44" t="s">
        <v>432</v>
      </c>
      <c r="B167" s="173">
        <v>7707049388</v>
      </c>
      <c r="C167" s="174">
        <v>784001001</v>
      </c>
      <c r="D167" s="12" t="s">
        <v>311</v>
      </c>
      <c r="E167" s="12">
        <v>26357538</v>
      </c>
    </row>
    <row r="168" spans="1:5" ht="11.25">
      <c r="A168" s="44" t="s">
        <v>433</v>
      </c>
      <c r="B168" s="173">
        <v>7813045547</v>
      </c>
      <c r="C168" s="174">
        <v>781301001</v>
      </c>
      <c r="D168" s="12" t="s">
        <v>317</v>
      </c>
      <c r="E168" s="12">
        <v>27995413</v>
      </c>
    </row>
    <row r="169" spans="1:5" ht="11.25">
      <c r="A169" s="44" t="s">
        <v>434</v>
      </c>
      <c r="B169" s="173">
        <v>7812029408</v>
      </c>
      <c r="C169" s="174">
        <v>783801001</v>
      </c>
      <c r="D169" s="12" t="s">
        <v>343</v>
      </c>
      <c r="E169" s="12">
        <v>28454949</v>
      </c>
    </row>
    <row r="170" spans="1:5" ht="22.5">
      <c r="A170" s="44" t="s">
        <v>435</v>
      </c>
      <c r="B170" s="173">
        <v>7805029012</v>
      </c>
      <c r="C170" s="174">
        <v>780501001</v>
      </c>
      <c r="D170" s="12" t="s">
        <v>101</v>
      </c>
      <c r="E170" s="12">
        <v>26361089</v>
      </c>
    </row>
    <row r="171" spans="1:5" ht="11.25">
      <c r="A171" s="44" t="s">
        <v>436</v>
      </c>
      <c r="B171" s="173">
        <v>7804040077</v>
      </c>
      <c r="C171" s="174">
        <v>780401001</v>
      </c>
      <c r="D171" s="12" t="s">
        <v>437</v>
      </c>
      <c r="E171" s="12">
        <v>26491915</v>
      </c>
    </row>
    <row r="172" spans="1:5" ht="11.25">
      <c r="A172" s="44" t="s">
        <v>438</v>
      </c>
      <c r="B172" s="173">
        <v>7812009592</v>
      </c>
      <c r="C172" s="174">
        <v>783801001</v>
      </c>
      <c r="D172" s="12" t="s">
        <v>343</v>
      </c>
      <c r="E172" s="12">
        <v>26422396</v>
      </c>
    </row>
    <row r="173" spans="1:5" ht="22.5">
      <c r="A173" s="44" t="s">
        <v>439</v>
      </c>
      <c r="B173" s="173">
        <v>7813045434</v>
      </c>
      <c r="C173" s="174">
        <v>781301001</v>
      </c>
      <c r="D173" s="12" t="s">
        <v>101</v>
      </c>
      <c r="E173" s="12">
        <v>28436138</v>
      </c>
    </row>
    <row r="174" spans="1:5" ht="11.25">
      <c r="A174" s="44" t="s">
        <v>440</v>
      </c>
      <c r="B174" s="173">
        <v>7817002417</v>
      </c>
      <c r="C174" s="174">
        <v>781701001</v>
      </c>
      <c r="D174" s="12" t="s">
        <v>100</v>
      </c>
      <c r="E174" s="12">
        <v>28485475</v>
      </c>
    </row>
    <row r="175" spans="1:5" ht="11.25">
      <c r="A175" s="44" t="s">
        <v>441</v>
      </c>
      <c r="B175" s="173">
        <v>7818001991</v>
      </c>
      <c r="C175" s="174">
        <v>784301001</v>
      </c>
      <c r="D175" s="12" t="s">
        <v>101</v>
      </c>
      <c r="E175" s="12">
        <v>28505234</v>
      </c>
    </row>
    <row r="176" spans="1:5" ht="11.25">
      <c r="A176" s="44" t="s">
        <v>95</v>
      </c>
      <c r="B176" s="173">
        <v>7805005950</v>
      </c>
      <c r="C176" s="174">
        <v>783450001</v>
      </c>
      <c r="D176" s="12" t="s">
        <v>101</v>
      </c>
      <c r="E176" s="12">
        <v>26361099</v>
      </c>
    </row>
    <row r="177" spans="1:5" ht="22.5">
      <c r="A177" s="44" t="s">
        <v>442</v>
      </c>
      <c r="B177" s="173">
        <v>7820016787</v>
      </c>
      <c r="C177" s="174">
        <v>782001001</v>
      </c>
      <c r="D177" s="12" t="s">
        <v>100</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zoomScalePageLayoutView="0" workbookViewId="0" topLeftCell="A1">
      <selection activeCell="E24" sqref="E24"/>
    </sheetView>
  </sheetViews>
  <sheetFormatPr defaultColWidth="21.57421875" defaultRowHeight="11.25"/>
  <cols>
    <col min="1" max="1" width="43.00390625" style="2" customWidth="1"/>
    <col min="2" max="2" width="11.57421875" style="10" customWidth="1"/>
    <col min="3" max="3" width="9.8515625" style="30"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40" t="s">
        <v>18</v>
      </c>
      <c r="B1" s="40" t="s">
        <v>6</v>
      </c>
      <c r="C1" s="40" t="s">
        <v>7</v>
      </c>
      <c r="D1" s="40" t="s">
        <v>19</v>
      </c>
      <c r="E1" s="3" t="s">
        <v>21</v>
      </c>
    </row>
    <row r="2" spans="1:7" s="3" customFormat="1" ht="11.25">
      <c r="A2" s="40" t="s">
        <v>102</v>
      </c>
      <c r="B2" s="40" t="s">
        <v>103</v>
      </c>
      <c r="C2" s="40" t="s">
        <v>104</v>
      </c>
      <c r="D2" s="40" t="s">
        <v>126</v>
      </c>
      <c r="E2" s="40">
        <v>26361120</v>
      </c>
      <c r="F2" s="40"/>
      <c r="G2" s="40"/>
    </row>
    <row r="3" spans="1:7" s="3" customFormat="1" ht="11.25">
      <c r="A3" s="40" t="s">
        <v>108</v>
      </c>
      <c r="B3" s="40" t="s">
        <v>109</v>
      </c>
      <c r="C3" s="40" t="s">
        <v>110</v>
      </c>
      <c r="D3" s="40" t="s">
        <v>116</v>
      </c>
      <c r="E3" s="40">
        <v>26361128</v>
      </c>
      <c r="F3" s="40"/>
      <c r="G3" s="40"/>
    </row>
    <row r="4" spans="1:7" s="3" customFormat="1" ht="11.25">
      <c r="A4" s="40" t="s">
        <v>111</v>
      </c>
      <c r="B4" s="40" t="s">
        <v>112</v>
      </c>
      <c r="C4" s="40" t="s">
        <v>44</v>
      </c>
      <c r="D4" s="40" t="s">
        <v>126</v>
      </c>
      <c r="E4" s="40">
        <v>26361122</v>
      </c>
      <c r="F4" s="40"/>
      <c r="G4" s="40"/>
    </row>
    <row r="5" spans="1:7" s="3" customFormat="1" ht="11.25">
      <c r="A5" s="40" t="s">
        <v>113</v>
      </c>
      <c r="B5" s="40">
        <v>7841312071</v>
      </c>
      <c r="C5" s="40">
        <v>780102001</v>
      </c>
      <c r="D5" s="40" t="s">
        <v>162</v>
      </c>
      <c r="E5" s="40">
        <v>26539356</v>
      </c>
      <c r="F5" s="40"/>
      <c r="G5" s="40"/>
    </row>
    <row r="6" spans="1:7" ht="11.25">
      <c r="A6" s="40" t="s">
        <v>115</v>
      </c>
      <c r="B6" s="40">
        <v>7813323258</v>
      </c>
      <c r="C6" s="40">
        <v>780501001</v>
      </c>
      <c r="D6" s="40" t="s">
        <v>116</v>
      </c>
      <c r="E6" s="40">
        <v>26533887</v>
      </c>
      <c r="F6" s="40"/>
      <c r="G6" s="40"/>
    </row>
    <row r="7" spans="1:7" ht="11.25">
      <c r="A7" s="40" t="s">
        <v>120</v>
      </c>
      <c r="B7" s="40">
        <v>7811322925</v>
      </c>
      <c r="C7" s="40">
        <v>781101001</v>
      </c>
      <c r="D7" s="40" t="s">
        <v>116</v>
      </c>
      <c r="E7" s="40">
        <v>26361113</v>
      </c>
      <c r="F7" s="40"/>
      <c r="G7" s="40"/>
    </row>
    <row r="8" spans="1:7" ht="11.25">
      <c r="A8" s="40"/>
      <c r="B8" s="40"/>
      <c r="C8" s="40"/>
      <c r="D8" s="40"/>
      <c r="E8" s="40"/>
      <c r="F8" s="40"/>
      <c r="G8" s="40"/>
    </row>
    <row r="9" spans="1:7" ht="11.25">
      <c r="A9" s="40"/>
      <c r="B9" s="40"/>
      <c r="C9" s="40"/>
      <c r="D9" s="40"/>
      <c r="E9" s="40"/>
      <c r="F9" s="40"/>
      <c r="G9" s="40"/>
    </row>
    <row r="10" spans="1:7" ht="11.25">
      <c r="A10" s="40"/>
      <c r="B10" s="40"/>
      <c r="C10" s="40"/>
      <c r="D10" s="40"/>
      <c r="E10" s="40"/>
      <c r="F10" s="40"/>
      <c r="G10" s="40"/>
    </row>
    <row r="11" spans="1:7" ht="11.25">
      <c r="A11" s="40"/>
      <c r="B11" s="40"/>
      <c r="C11" s="40"/>
      <c r="D11" s="40"/>
      <c r="E11" s="40"/>
      <c r="F11" s="40"/>
      <c r="G11" s="40"/>
    </row>
    <row r="12" spans="1:7" ht="11.25">
      <c r="A12" s="40"/>
      <c r="B12" s="40"/>
      <c r="C12" s="40"/>
      <c r="D12" s="40"/>
      <c r="E12" s="40"/>
      <c r="F12" s="40"/>
      <c r="G12" s="40"/>
    </row>
    <row r="13" spans="1:7" ht="11.25">
      <c r="A13" s="40"/>
      <c r="B13" s="40"/>
      <c r="C13" s="40"/>
      <c r="D13" s="40"/>
      <c r="E13" s="40"/>
      <c r="F13" s="40"/>
      <c r="G13" s="40"/>
    </row>
    <row r="14" spans="1:7" ht="11.25">
      <c r="A14" s="40"/>
      <c r="B14" s="40"/>
      <c r="C14" s="40"/>
      <c r="D14" s="40"/>
      <c r="E14" s="40"/>
      <c r="F14" s="40"/>
      <c r="G14" s="40"/>
    </row>
    <row r="15" spans="1:7" ht="11.25">
      <c r="A15" s="40"/>
      <c r="B15" s="40"/>
      <c r="C15" s="40"/>
      <c r="D15" s="40"/>
      <c r="E15" s="40"/>
      <c r="F15" s="40"/>
      <c r="G15" s="40"/>
    </row>
    <row r="16" spans="1:7" ht="11.25">
      <c r="A16" s="40"/>
      <c r="B16" s="40"/>
      <c r="C16" s="40"/>
      <c r="D16" s="40"/>
      <c r="E16" s="40"/>
      <c r="F16" s="40"/>
      <c r="G16" s="40"/>
    </row>
    <row r="17" spans="1:7" ht="11.25">
      <c r="A17" s="40"/>
      <c r="B17" s="40"/>
      <c r="C17" s="40"/>
      <c r="D17" s="40"/>
      <c r="E17" s="40"/>
      <c r="F17" s="40"/>
      <c r="G17" s="40"/>
    </row>
    <row r="18" spans="1:7" ht="11.25">
      <c r="A18" s="40"/>
      <c r="B18" s="40"/>
      <c r="C18" s="40"/>
      <c r="D18" s="40"/>
      <c r="E18" s="40"/>
      <c r="F18" s="40"/>
      <c r="G18" s="40"/>
    </row>
    <row r="19" spans="1:7" ht="11.25">
      <c r="A19" s="40"/>
      <c r="B19" s="40"/>
      <c r="C19" s="40"/>
      <c r="D19" s="40"/>
      <c r="E19" s="40"/>
      <c r="F19" s="40"/>
      <c r="G19" s="40"/>
    </row>
    <row r="20" spans="1:7" ht="11.25">
      <c r="A20" s="40"/>
      <c r="B20" s="40"/>
      <c r="C20" s="40"/>
      <c r="D20" s="40"/>
      <c r="E20" s="40"/>
      <c r="F20" s="40"/>
      <c r="G20" s="40"/>
    </row>
    <row r="21" spans="1:7" ht="11.25">
      <c r="A21" s="40"/>
      <c r="B21" s="40"/>
      <c r="C21" s="40"/>
      <c r="D21" s="40"/>
      <c r="E21" s="40"/>
      <c r="F21" s="40"/>
      <c r="G21" s="40"/>
    </row>
    <row r="22" spans="1:7" ht="11.25">
      <c r="A22" s="40"/>
      <c r="B22" s="40"/>
      <c r="C22" s="40"/>
      <c r="D22" s="40"/>
      <c r="E22" s="40"/>
      <c r="F22" s="40"/>
      <c r="G22" s="40"/>
    </row>
    <row r="23" spans="1:7" ht="11.25">
      <c r="A23" s="40"/>
      <c r="B23" s="40"/>
      <c r="C23" s="40"/>
      <c r="D23" s="40"/>
      <c r="E23" s="40"/>
      <c r="F23" s="40"/>
      <c r="G23" s="40"/>
    </row>
    <row r="24" spans="1:7" ht="11.25">
      <c r="A24" s="40"/>
      <c r="B24" s="40"/>
      <c r="C24" s="40"/>
      <c r="D24" s="40"/>
      <c r="E24" s="40"/>
      <c r="F24" s="40"/>
      <c r="G24" s="40"/>
    </row>
    <row r="25" spans="1:7" ht="11.25">
      <c r="A25" s="40"/>
      <c r="B25" s="40"/>
      <c r="C25" s="40"/>
      <c r="D25" s="40"/>
      <c r="E25" s="40"/>
      <c r="F25" s="40"/>
      <c r="G25" s="40"/>
    </row>
    <row r="26" spans="1:7" ht="11.25">
      <c r="A26" s="40"/>
      <c r="B26" s="40"/>
      <c r="C26" s="40"/>
      <c r="D26" s="40"/>
      <c r="E26" s="40"/>
      <c r="F26" s="40"/>
      <c r="G26" s="40"/>
    </row>
    <row r="27" spans="1:7" ht="11.25">
      <c r="A27" s="40"/>
      <c r="B27" s="40"/>
      <c r="C27" s="40"/>
      <c r="D27" s="40"/>
      <c r="E27" s="40"/>
      <c r="F27" s="40"/>
      <c r="G27" s="40"/>
    </row>
    <row r="28" spans="1:7" ht="11.25">
      <c r="A28" s="40"/>
      <c r="B28" s="40"/>
      <c r="C28" s="40"/>
      <c r="D28" s="40"/>
      <c r="E28" s="40"/>
      <c r="F28" s="40"/>
      <c r="G28" s="40"/>
    </row>
    <row r="29" spans="1:7" ht="11.25">
      <c r="A29" s="40"/>
      <c r="B29" s="40"/>
      <c r="C29" s="40"/>
      <c r="D29" s="40"/>
      <c r="E29" s="40"/>
      <c r="F29" s="40"/>
      <c r="G29" s="40"/>
    </row>
    <row r="30" spans="1:7" ht="11.25">
      <c r="A30" s="40"/>
      <c r="B30" s="40"/>
      <c r="C30" s="40"/>
      <c r="D30" s="40"/>
      <c r="E30" s="40"/>
      <c r="F30" s="40"/>
      <c r="G30" s="40"/>
    </row>
    <row r="31" spans="1:7" ht="11.25">
      <c r="A31" s="40"/>
      <c r="B31" s="40"/>
      <c r="C31" s="40"/>
      <c r="D31" s="40"/>
      <c r="E31" s="40"/>
      <c r="F31" s="40"/>
      <c r="G31" s="40"/>
    </row>
    <row r="32" spans="1:7" ht="11.25">
      <c r="A32" s="40"/>
      <c r="B32" s="40"/>
      <c r="C32" s="40"/>
      <c r="D32" s="40"/>
      <c r="E32" s="40"/>
      <c r="F32" s="40"/>
      <c r="G32" s="40"/>
    </row>
    <row r="33" spans="1:7" ht="11.25">
      <c r="A33" s="40"/>
      <c r="B33" s="40"/>
      <c r="C33" s="40"/>
      <c r="D33" s="40"/>
      <c r="E33" s="40"/>
      <c r="F33" s="40"/>
      <c r="G33" s="40"/>
    </row>
    <row r="34" spans="1:7" ht="11.25">
      <c r="A34" s="40"/>
      <c r="B34" s="40"/>
      <c r="C34" s="40"/>
      <c r="D34" s="40"/>
      <c r="E34" s="40"/>
      <c r="F34" s="40"/>
      <c r="G34" s="40"/>
    </row>
    <row r="35" spans="1:7" ht="11.25">
      <c r="A35" s="40"/>
      <c r="B35" s="40"/>
      <c r="C35" s="40"/>
      <c r="D35" s="40"/>
      <c r="E35" s="40"/>
      <c r="F35" s="40"/>
      <c r="G35" s="40"/>
    </row>
    <row r="36" spans="1:7" ht="11.25">
      <c r="A36" s="40"/>
      <c r="B36" s="40"/>
      <c r="C36" s="40"/>
      <c r="D36" s="40"/>
      <c r="E36" s="40"/>
      <c r="F36" s="40"/>
      <c r="G36" s="40"/>
    </row>
    <row r="37" spans="1:7" ht="11.25">
      <c r="A37" s="40"/>
      <c r="B37" s="40"/>
      <c r="C37" s="40"/>
      <c r="D37" s="40"/>
      <c r="E37" s="40"/>
      <c r="F37" s="40"/>
      <c r="G37" s="40"/>
    </row>
    <row r="38" spans="1:7" ht="11.25">
      <c r="A38" s="40"/>
      <c r="B38" s="40"/>
      <c r="C38" s="40"/>
      <c r="D38" s="40"/>
      <c r="E38" s="40"/>
      <c r="F38" s="40"/>
      <c r="G38" s="40"/>
    </row>
    <row r="39" spans="1:7" ht="11.25">
      <c r="A39" s="40"/>
      <c r="B39" s="40"/>
      <c r="C39" s="40"/>
      <c r="D39" s="40"/>
      <c r="E39" s="40"/>
      <c r="F39" s="40"/>
      <c r="G39" s="40"/>
    </row>
    <row r="40" spans="1:7" ht="11.25">
      <c r="A40" s="40"/>
      <c r="B40" s="40"/>
      <c r="C40" s="40"/>
      <c r="D40" s="40"/>
      <c r="E40" s="40"/>
      <c r="F40" s="40"/>
      <c r="G40" s="40"/>
    </row>
    <row r="41" spans="1:7" ht="11.25">
      <c r="A41" s="40"/>
      <c r="B41" s="40"/>
      <c r="C41" s="40"/>
      <c r="D41" s="40"/>
      <c r="E41" s="40"/>
      <c r="F41" s="40"/>
      <c r="G41" s="40"/>
    </row>
    <row r="42" spans="1:7" ht="11.25">
      <c r="A42" s="40"/>
      <c r="B42" s="40"/>
      <c r="C42" s="40"/>
      <c r="D42" s="40"/>
      <c r="E42" s="40"/>
      <c r="F42" s="40"/>
      <c r="G42" s="40"/>
    </row>
    <row r="43" spans="1:7" ht="11.25">
      <c r="A43" s="40"/>
      <c r="B43" s="40"/>
      <c r="C43" s="40"/>
      <c r="D43" s="40"/>
      <c r="E43" s="40"/>
      <c r="F43" s="40"/>
      <c r="G43" s="40"/>
    </row>
    <row r="44" spans="1:7" ht="11.25">
      <c r="A44" s="40"/>
      <c r="B44" s="40"/>
      <c r="C44" s="40"/>
      <c r="D44" s="40"/>
      <c r="E44" s="40"/>
      <c r="F44" s="40"/>
      <c r="G44" s="40"/>
    </row>
    <row r="45" spans="1:7" ht="11.25">
      <c r="A45" s="40"/>
      <c r="B45" s="40"/>
      <c r="C45" s="40"/>
      <c r="D45" s="40"/>
      <c r="E45" s="40"/>
      <c r="F45" s="40"/>
      <c r="G45" s="40"/>
    </row>
    <row r="46" spans="1:7" ht="11.25">
      <c r="A46" s="40"/>
      <c r="B46" s="40"/>
      <c r="C46" s="40"/>
      <c r="D46" s="40"/>
      <c r="E46" s="40"/>
      <c r="F46" s="40"/>
      <c r="G46" s="40"/>
    </row>
    <row r="47" spans="1:7" ht="11.25">
      <c r="A47" s="40"/>
      <c r="B47" s="40"/>
      <c r="C47" s="40"/>
      <c r="D47" s="40"/>
      <c r="E47" s="40"/>
      <c r="F47" s="40"/>
      <c r="G47" s="40"/>
    </row>
    <row r="48" spans="1:7" ht="11.25">
      <c r="A48" s="40"/>
      <c r="B48" s="40"/>
      <c r="C48" s="40"/>
      <c r="D48" s="40"/>
      <c r="E48" s="40"/>
      <c r="F48" s="40"/>
      <c r="G48" s="40"/>
    </row>
    <row r="49" spans="1:7" ht="11.25">
      <c r="A49" s="40"/>
      <c r="B49" s="40"/>
      <c r="C49" s="40"/>
      <c r="D49" s="40"/>
      <c r="E49" s="40"/>
      <c r="F49" s="40"/>
      <c r="G49" s="40"/>
    </row>
    <row r="50" spans="1:7" ht="11.25">
      <c r="A50" s="40"/>
      <c r="B50" s="40"/>
      <c r="C50" s="40"/>
      <c r="D50" s="40"/>
      <c r="E50" s="40"/>
      <c r="F50" s="40"/>
      <c r="G50" s="40"/>
    </row>
    <row r="51" spans="1:7" ht="11.25">
      <c r="A51" s="40"/>
      <c r="B51" s="40"/>
      <c r="C51" s="40"/>
      <c r="D51" s="40"/>
      <c r="E51" s="40"/>
      <c r="F51" s="40"/>
      <c r="G51" s="40"/>
    </row>
    <row r="52" spans="1:7" ht="11.25">
      <c r="A52" s="40"/>
      <c r="B52" s="40"/>
      <c r="C52" s="40"/>
      <c r="D52" s="40"/>
      <c r="E52" s="40"/>
      <c r="F52" s="40"/>
      <c r="G52" s="40"/>
    </row>
    <row r="53" spans="1:7" ht="11.25">
      <c r="A53" s="40"/>
      <c r="B53" s="40"/>
      <c r="C53" s="40"/>
      <c r="D53" s="40"/>
      <c r="E53" s="40"/>
      <c r="F53" s="40"/>
      <c r="G53" s="40"/>
    </row>
    <row r="54" spans="1:7" ht="11.25">
      <c r="A54" s="40"/>
      <c r="B54" s="40"/>
      <c r="C54" s="40"/>
      <c r="D54" s="40"/>
      <c r="E54" s="40"/>
      <c r="F54" s="40"/>
      <c r="G54" s="40"/>
    </row>
    <row r="55" spans="1:7" ht="11.25">
      <c r="A55" s="40"/>
      <c r="B55" s="40"/>
      <c r="C55" s="40"/>
      <c r="D55" s="40"/>
      <c r="E55" s="40"/>
      <c r="F55" s="40"/>
      <c r="G55" s="40"/>
    </row>
    <row r="56" spans="1:7" ht="11.25">
      <c r="A56" s="40"/>
      <c r="B56" s="40"/>
      <c r="C56" s="40"/>
      <c r="D56" s="40"/>
      <c r="E56" s="40"/>
      <c r="F56" s="40"/>
      <c r="G56" s="40"/>
    </row>
    <row r="57" spans="1:7" ht="11.25">
      <c r="A57" s="40"/>
      <c r="B57" s="40"/>
      <c r="C57" s="40"/>
      <c r="D57" s="40"/>
      <c r="E57" s="40"/>
      <c r="F57" s="40"/>
      <c r="G57" s="40"/>
    </row>
    <row r="58" spans="1:7" ht="11.25">
      <c r="A58" s="40"/>
      <c r="B58" s="40"/>
      <c r="C58" s="40"/>
      <c r="D58" s="40"/>
      <c r="E58" s="40"/>
      <c r="F58" s="40"/>
      <c r="G58" s="40"/>
    </row>
    <row r="59" spans="1:7" ht="11.25">
      <c r="A59" s="40"/>
      <c r="B59" s="40"/>
      <c r="C59" s="40"/>
      <c r="D59" s="40"/>
      <c r="E59" s="40"/>
      <c r="F59" s="40"/>
      <c r="G59" s="40"/>
    </row>
    <row r="60" spans="1:7" ht="11.25">
      <c r="A60" s="40"/>
      <c r="B60" s="40"/>
      <c r="C60" s="40"/>
      <c r="D60" s="40"/>
      <c r="E60" s="40"/>
      <c r="F60" s="40"/>
      <c r="G60" s="40"/>
    </row>
    <row r="61" spans="1:7" ht="11.25">
      <c r="A61" s="40"/>
      <c r="B61" s="40"/>
      <c r="C61" s="40"/>
      <c r="D61" s="40"/>
      <c r="E61" s="40"/>
      <c r="F61" s="40"/>
      <c r="G61" s="40"/>
    </row>
    <row r="62" spans="1:7" ht="11.25">
      <c r="A62" s="40"/>
      <c r="B62" s="40"/>
      <c r="C62" s="40"/>
      <c r="D62" s="40"/>
      <c r="E62" s="40"/>
      <c r="F62" s="40"/>
      <c r="G62" s="40"/>
    </row>
    <row r="63" spans="1:7" ht="11.25">
      <c r="A63" s="40"/>
      <c r="B63" s="40"/>
      <c r="C63" s="40"/>
      <c r="D63" s="40"/>
      <c r="E63" s="40"/>
      <c r="F63" s="40"/>
      <c r="G63" s="40"/>
    </row>
    <row r="64" spans="1:7" ht="11.25">
      <c r="A64" s="40"/>
      <c r="B64" s="40"/>
      <c r="C64" s="40"/>
      <c r="D64" s="40"/>
      <c r="E64" s="40"/>
      <c r="F64" s="40"/>
      <c r="G64" s="40"/>
    </row>
    <row r="65" spans="1:7" ht="11.25">
      <c r="A65" s="40"/>
      <c r="B65" s="40"/>
      <c r="C65" s="40"/>
      <c r="D65" s="40"/>
      <c r="E65" s="40"/>
      <c r="F65" s="40"/>
      <c r="G65" s="40"/>
    </row>
    <row r="66" spans="1:7" ht="11.25">
      <c r="A66" s="40"/>
      <c r="B66" s="40"/>
      <c r="C66" s="40"/>
      <c r="D66" s="40"/>
      <c r="E66" s="40"/>
      <c r="F66" s="40"/>
      <c r="G66" s="40"/>
    </row>
    <row r="67" spans="1:7" ht="11.25">
      <c r="A67" s="40"/>
      <c r="B67" s="40"/>
      <c r="C67" s="40"/>
      <c r="D67" s="40"/>
      <c r="E67" s="40"/>
      <c r="F67" s="40"/>
      <c r="G67" s="40"/>
    </row>
    <row r="68" spans="1:7" ht="11.25">
      <c r="A68" s="40"/>
      <c r="B68" s="40"/>
      <c r="C68" s="40"/>
      <c r="D68" s="40"/>
      <c r="E68" s="40"/>
      <c r="F68" s="40"/>
      <c r="G68" s="40"/>
    </row>
    <row r="69" spans="1:7" ht="11.25">
      <c r="A69" s="40"/>
      <c r="B69" s="40"/>
      <c r="C69" s="40"/>
      <c r="D69" s="40"/>
      <c r="E69" s="40"/>
      <c r="F69" s="40"/>
      <c r="G69" s="40"/>
    </row>
    <row r="70" spans="1:7" ht="11.25">
      <c r="A70" s="40"/>
      <c r="B70" s="40"/>
      <c r="C70" s="40"/>
      <c r="D70" s="40"/>
      <c r="E70" s="40"/>
      <c r="F70" s="40"/>
      <c r="G70" s="40"/>
    </row>
    <row r="71" spans="1:7" ht="11.25">
      <c r="A71" s="40"/>
      <c r="B71" s="40"/>
      <c r="C71" s="40"/>
      <c r="D71" s="40"/>
      <c r="E71" s="40"/>
      <c r="F71" s="40"/>
      <c r="G71" s="40"/>
    </row>
    <row r="72" spans="1:7" ht="11.25">
      <c r="A72" s="40"/>
      <c r="B72" s="40"/>
      <c r="C72" s="40"/>
      <c r="D72" s="40"/>
      <c r="E72" s="40"/>
      <c r="F72" s="40"/>
      <c r="G72" s="40"/>
    </row>
    <row r="73" spans="1:7" ht="11.25">
      <c r="A73" s="40"/>
      <c r="B73" s="40"/>
      <c r="C73" s="40"/>
      <c r="D73" s="40"/>
      <c r="E73" s="40"/>
      <c r="F73" s="40"/>
      <c r="G73" s="40"/>
    </row>
    <row r="74" spans="1:7" ht="11.25">
      <c r="A74" s="40"/>
      <c r="B74" s="40"/>
      <c r="C74" s="40"/>
      <c r="D74" s="40"/>
      <c r="E74" s="40"/>
      <c r="F74" s="40"/>
      <c r="G74" s="40"/>
    </row>
    <row r="75" spans="1:7" ht="11.25">
      <c r="A75" s="40"/>
      <c r="B75" s="40"/>
      <c r="C75" s="40"/>
      <c r="D75" s="40"/>
      <c r="E75" s="40"/>
      <c r="F75" s="40"/>
      <c r="G75" s="40"/>
    </row>
    <row r="76" spans="1:7" ht="11.25">
      <c r="A76" s="40"/>
      <c r="B76" s="40"/>
      <c r="C76" s="40"/>
      <c r="D76" s="40"/>
      <c r="E76" s="40"/>
      <c r="F76" s="40"/>
      <c r="G76" s="40"/>
    </row>
    <row r="77" spans="1:7" ht="11.25">
      <c r="A77" s="40"/>
      <c r="B77" s="40"/>
      <c r="C77" s="40"/>
      <c r="D77" s="40"/>
      <c r="E77" s="40"/>
      <c r="F77" s="40"/>
      <c r="G77" s="40"/>
    </row>
    <row r="78" spans="1:7" ht="11.25">
      <c r="A78" s="40"/>
      <c r="B78" s="40"/>
      <c r="C78" s="40"/>
      <c r="D78" s="40"/>
      <c r="E78" s="40"/>
      <c r="F78" s="40"/>
      <c r="G78" s="40"/>
    </row>
    <row r="79" spans="1:7" ht="11.25">
      <c r="A79" s="40"/>
      <c r="B79" s="40"/>
      <c r="C79" s="40"/>
      <c r="D79" s="40"/>
      <c r="E79" s="40"/>
      <c r="F79" s="40"/>
      <c r="G79" s="40"/>
    </row>
    <row r="80" spans="1:7" ht="11.25">
      <c r="A80" s="40"/>
      <c r="B80" s="40"/>
      <c r="C80" s="40"/>
      <c r="D80" s="40"/>
      <c r="E80" s="40"/>
      <c r="F80" s="40"/>
      <c r="G80" s="40"/>
    </row>
    <row r="81" spans="1:7" ht="11.25">
      <c r="A81" s="40"/>
      <c r="B81" s="40"/>
      <c r="C81" s="40"/>
      <c r="D81" s="40"/>
      <c r="E81" s="40"/>
      <c r="F81" s="40"/>
      <c r="G81" s="40"/>
    </row>
    <row r="82" spans="1:7" ht="11.25">
      <c r="A82" s="40"/>
      <c r="B82" s="40"/>
      <c r="C82" s="40"/>
      <c r="D82" s="40"/>
      <c r="E82" s="40"/>
      <c r="F82" s="40"/>
      <c r="G82" s="40"/>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A4:H35"/>
  <sheetViews>
    <sheetView showGridLines="0" tabSelected="1" zoomScalePageLayoutView="0" workbookViewId="0" topLeftCell="C4">
      <selection activeCell="C4" sqref="C4"/>
    </sheetView>
  </sheetViews>
  <sheetFormatPr defaultColWidth="9.140625" defaultRowHeight="11.25"/>
  <cols>
    <col min="1" max="2" width="0" style="46" hidden="1" customWidth="1"/>
    <col min="5" max="5" width="22.140625" style="0" customWidth="1"/>
    <col min="6" max="6" width="59.28125" style="0" customWidth="1"/>
    <col min="7" max="7" width="16.28125" style="0" customWidth="1"/>
    <col min="8" max="8" width="9.140625" style="0" customWidth="1"/>
  </cols>
  <sheetData>
    <row r="1" s="46" customFormat="1" ht="11.25" hidden="1"/>
    <row r="2" s="46" customFormat="1" ht="11.25" hidden="1"/>
    <row r="3" s="46" customFormat="1" ht="11.25" hidden="1"/>
    <row r="4" spans="7:8" ht="11.25">
      <c r="G4" s="247" t="str">
        <f>FORMCODE</f>
        <v>WARM.INVEST.QV.4.178</v>
      </c>
      <c r="H4" s="247"/>
    </row>
    <row r="5" spans="7:8" ht="11.25">
      <c r="G5" s="247" t="str">
        <f>VERSION</f>
        <v>Версия 1.1</v>
      </c>
      <c r="H5" s="247"/>
    </row>
    <row r="6" spans="7:8" ht="11.25">
      <c r="G6" s="76"/>
      <c r="H6" s="76"/>
    </row>
    <row r="7" spans="7:8" ht="12" thickBot="1">
      <c r="G7" s="248"/>
      <c r="H7" s="248"/>
    </row>
    <row r="8" spans="4:8" ht="11.25">
      <c r="D8" s="249" t="s">
        <v>96</v>
      </c>
      <c r="E8" s="250"/>
      <c r="F8" s="250"/>
      <c r="G8" s="250"/>
      <c r="H8" s="251"/>
    </row>
    <row r="9" spans="4:8" ht="32.25" customHeight="1" thickBot="1">
      <c r="D9" s="252" t="str">
        <f>FORMNAME</f>
        <v>Инвестиционная программа в сфере теплоснабжения</v>
      </c>
      <c r="E9" s="253"/>
      <c r="F9" s="253"/>
      <c r="G9" s="253"/>
      <c r="H9" s="254"/>
    </row>
    <row r="10" spans="4:8" ht="11.25">
      <c r="D10" s="255"/>
      <c r="E10" s="255"/>
      <c r="F10" s="255"/>
      <c r="G10" s="255"/>
      <c r="H10" s="255"/>
    </row>
    <row r="11" spans="4:8" ht="12" thickBot="1">
      <c r="D11" s="33"/>
      <c r="E11" s="34"/>
      <c r="F11" s="34"/>
      <c r="G11" s="34"/>
      <c r="H11" s="37"/>
    </row>
    <row r="12" spans="4:8" ht="29.25" customHeight="1">
      <c r="D12" s="32"/>
      <c r="E12" s="244"/>
      <c r="F12" s="245"/>
      <c r="G12" s="246"/>
      <c r="H12" s="38"/>
    </row>
    <row r="13" spans="4:8" ht="29.25" customHeight="1">
      <c r="D13" s="32"/>
      <c r="E13" s="95"/>
      <c r="F13" s="96"/>
      <c r="G13" s="97"/>
      <c r="H13" s="38"/>
    </row>
    <row r="14" spans="4:8" ht="29.25" customHeight="1">
      <c r="D14" s="32"/>
      <c r="E14" s="95"/>
      <c r="F14" s="96"/>
      <c r="G14" s="97"/>
      <c r="H14" s="38"/>
    </row>
    <row r="15" spans="4:8" ht="29.25" customHeight="1">
      <c r="D15" s="32"/>
      <c r="E15" s="95"/>
      <c r="F15" s="96"/>
      <c r="G15" s="97"/>
      <c r="H15" s="38"/>
    </row>
    <row r="16" spans="4:8" ht="29.25" customHeight="1">
      <c r="D16" s="32"/>
      <c r="E16" s="95"/>
      <c r="F16" s="96"/>
      <c r="G16" s="97"/>
      <c r="H16" s="38"/>
    </row>
    <row r="17" spans="4:8" ht="29.25" customHeight="1">
      <c r="D17" s="32"/>
      <c r="E17" s="95"/>
      <c r="F17" s="96"/>
      <c r="G17" s="97"/>
      <c r="H17" s="38"/>
    </row>
    <row r="18" spans="4:8" ht="29.25" customHeight="1">
      <c r="D18" s="32"/>
      <c r="E18" s="95"/>
      <c r="F18" s="96"/>
      <c r="G18" s="97"/>
      <c r="H18" s="38"/>
    </row>
    <row r="19" spans="4:8" ht="29.25" customHeight="1">
      <c r="D19" s="32"/>
      <c r="E19" s="95"/>
      <c r="F19" s="96"/>
      <c r="G19" s="97"/>
      <c r="H19" s="38"/>
    </row>
    <row r="20" spans="4:8" ht="29.25" customHeight="1">
      <c r="D20" s="32"/>
      <c r="E20" s="95"/>
      <c r="F20" s="96"/>
      <c r="G20" s="97"/>
      <c r="H20" s="38"/>
    </row>
    <row r="21" spans="4:8" ht="29.25" customHeight="1">
      <c r="D21" s="32"/>
      <c r="E21" s="95"/>
      <c r="F21" s="96"/>
      <c r="G21" s="97"/>
      <c r="H21" s="38"/>
    </row>
    <row r="22" spans="4:8" ht="29.25" customHeight="1">
      <c r="D22" s="32"/>
      <c r="E22" s="95"/>
      <c r="F22" s="96"/>
      <c r="G22" s="97"/>
      <c r="H22" s="38"/>
    </row>
    <row r="23" spans="4:8" ht="29.25" customHeight="1">
      <c r="D23" s="32"/>
      <c r="E23" s="95"/>
      <c r="F23" s="96"/>
      <c r="G23" s="97"/>
      <c r="H23" s="38"/>
    </row>
    <row r="24" spans="4:8" ht="29.25" customHeight="1">
      <c r="D24" s="32"/>
      <c r="E24" s="95"/>
      <c r="F24" s="96"/>
      <c r="G24" s="97"/>
      <c r="H24" s="38"/>
    </row>
    <row r="25" spans="4:8" ht="29.25" customHeight="1">
      <c r="D25" s="32"/>
      <c r="E25" s="95"/>
      <c r="F25" s="96"/>
      <c r="G25" s="97"/>
      <c r="H25" s="38"/>
    </row>
    <row r="26" spans="4:8" ht="29.25" customHeight="1">
      <c r="D26" s="32"/>
      <c r="E26" s="95"/>
      <c r="F26" s="96"/>
      <c r="G26" s="97"/>
      <c r="H26" s="38"/>
    </row>
    <row r="27" spans="4:8" ht="29.25" customHeight="1">
      <c r="D27" s="32"/>
      <c r="E27" s="95"/>
      <c r="F27" s="96"/>
      <c r="G27" s="97"/>
      <c r="H27" s="38"/>
    </row>
    <row r="28" spans="4:8" ht="29.25" customHeight="1">
      <c r="D28" s="32"/>
      <c r="E28" s="213"/>
      <c r="F28" s="214"/>
      <c r="G28" s="215"/>
      <c r="H28" s="38"/>
    </row>
    <row r="29" spans="4:8" ht="29.25" customHeight="1">
      <c r="D29" s="32"/>
      <c r="E29" s="213"/>
      <c r="F29" s="214"/>
      <c r="G29" s="215"/>
      <c r="H29" s="38"/>
    </row>
    <row r="30" spans="4:8" ht="29.25" customHeight="1">
      <c r="D30" s="32"/>
      <c r="E30" s="95"/>
      <c r="F30" s="96"/>
      <c r="G30" s="97"/>
      <c r="H30" s="38"/>
    </row>
    <row r="31" spans="4:8" ht="29.25" customHeight="1">
      <c r="D31" s="32"/>
      <c r="E31" s="95"/>
      <c r="F31" s="96"/>
      <c r="G31" s="97"/>
      <c r="H31" s="38"/>
    </row>
    <row r="32" spans="4:8" ht="29.25" customHeight="1">
      <c r="D32" s="32"/>
      <c r="E32" s="95"/>
      <c r="F32" s="96"/>
      <c r="G32" s="97"/>
      <c r="H32" s="38"/>
    </row>
    <row r="33" spans="1:8" s="59" customFormat="1" ht="29.25" customHeight="1">
      <c r="A33" s="60"/>
      <c r="B33" s="60"/>
      <c r="D33" s="32"/>
      <c r="E33" s="238"/>
      <c r="F33" s="239"/>
      <c r="G33" s="240"/>
      <c r="H33" s="38"/>
    </row>
    <row r="34" spans="1:8" s="59" customFormat="1" ht="12" thickBot="1">
      <c r="A34" s="60"/>
      <c r="B34" s="60"/>
      <c r="D34" s="32"/>
      <c r="E34" s="241"/>
      <c r="F34" s="242"/>
      <c r="G34" s="243"/>
      <c r="H34" s="38"/>
    </row>
    <row r="35" spans="4:8" ht="11.25">
      <c r="D35" s="35"/>
      <c r="E35" s="36"/>
      <c r="F35" s="36"/>
      <c r="G35" s="36"/>
      <c r="H35" s="39"/>
    </row>
  </sheetData>
  <sheetProtection password="E4D4" sheet="1" objects="1" scenarios="1" formatColumns="0" formatRows="0"/>
  <mergeCells count="9">
    <mergeCell ref="E33:G33"/>
    <mergeCell ref="E34:G34"/>
    <mergeCell ref="E12:G12"/>
    <mergeCell ref="G4:H4"/>
    <mergeCell ref="G5:H5"/>
    <mergeCell ref="G7:H7"/>
    <mergeCell ref="D8:H8"/>
    <mergeCell ref="D9:H9"/>
    <mergeCell ref="D10:H1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3"/>
  <legacyDrawing r:id="rId2"/>
  <oleObjects>
    <oleObject progId="Документ" shapeId="639397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J50"/>
  <sheetViews>
    <sheetView showGridLines="0" workbookViewId="0" topLeftCell="C4">
      <selection activeCell="C4" sqref="C4"/>
    </sheetView>
  </sheetViews>
  <sheetFormatPr defaultColWidth="9.140625" defaultRowHeight="11.25"/>
  <cols>
    <col min="1" max="1" width="8.28125" style="51" hidden="1" customWidth="1"/>
    <col min="2" max="2" width="7.140625" style="50" hidden="1" customWidth="1"/>
    <col min="3" max="3" width="15.7109375" style="10" customWidth="1"/>
    <col min="4" max="4" width="5.57421875" style="12" customWidth="1"/>
    <col min="5" max="5" width="33.140625" style="12" customWidth="1"/>
    <col min="6" max="6" width="21.57421875" style="12" customWidth="1"/>
    <col min="7" max="7" width="33.140625" style="31" customWidth="1"/>
    <col min="8" max="8" width="5.57421875" style="31" customWidth="1"/>
    <col min="9" max="9" width="23.28125" style="30" customWidth="1"/>
    <col min="10" max="10" width="11.8515625" style="12" bestFit="1" customWidth="1"/>
    <col min="11" max="16384" width="9.140625" style="12" customWidth="1"/>
  </cols>
  <sheetData>
    <row r="1" spans="1:8" s="51" customFormat="1" ht="14.25" customHeight="1" hidden="1">
      <c r="A1" s="49">
        <v>26361096</v>
      </c>
      <c r="B1" s="50"/>
      <c r="G1" s="54"/>
      <c r="H1" s="54"/>
    </row>
    <row r="2" spans="1:8" s="51" customFormat="1" ht="14.25" customHeight="1" hidden="1">
      <c r="A2" s="49"/>
      <c r="B2" s="50"/>
      <c r="G2" s="54"/>
      <c r="H2" s="54"/>
    </row>
    <row r="3" spans="1:8" s="51" customFormat="1" ht="14.25" customHeight="1" hidden="1">
      <c r="A3" s="49"/>
      <c r="B3" s="50"/>
      <c r="G3" s="54"/>
      <c r="H3" s="54"/>
    </row>
    <row r="4" spans="1:9" s="3" customFormat="1" ht="14.25" customHeight="1">
      <c r="A4" s="51"/>
      <c r="B4" s="50"/>
      <c r="G4" s="272" t="str">
        <f>FORMCODE</f>
        <v>WARM.INVEST.QV.4.178</v>
      </c>
      <c r="H4" s="272"/>
      <c r="I4" s="4"/>
    </row>
    <row r="5" spans="1:9" s="3" customFormat="1" ht="14.25" customHeight="1">
      <c r="A5" s="51"/>
      <c r="B5" s="50"/>
      <c r="D5" s="6"/>
      <c r="E5" s="6"/>
      <c r="F5" s="6"/>
      <c r="G5" s="272" t="str">
        <f>VERSION</f>
        <v>Версия 1.1</v>
      </c>
      <c r="H5" s="272"/>
      <c r="I5" s="5"/>
    </row>
    <row r="6" spans="1:9" s="3" customFormat="1" ht="14.25" customHeight="1" thickBot="1">
      <c r="A6" s="51"/>
      <c r="B6" s="50"/>
      <c r="D6" s="6"/>
      <c r="E6" s="7"/>
      <c r="F6" s="8"/>
      <c r="G6" s="9"/>
      <c r="H6" s="9"/>
      <c r="I6" s="5"/>
    </row>
    <row r="7" spans="4:9" ht="30" customHeight="1" thickBot="1">
      <c r="D7" s="280" t="str">
        <f>FORMNAME</f>
        <v>Инвестиционная программа в сфере теплоснабжения</v>
      </c>
      <c r="E7" s="281"/>
      <c r="F7" s="281"/>
      <c r="G7" s="281"/>
      <c r="H7" s="282"/>
      <c r="I7" s="11"/>
    </row>
    <row r="8" spans="1:9" s="16" customFormat="1" ht="11.25">
      <c r="A8" s="51"/>
      <c r="B8" s="50"/>
      <c r="C8" s="13"/>
      <c r="D8" s="14"/>
      <c r="E8" s="14"/>
      <c r="F8" s="14"/>
      <c r="G8" s="14"/>
      <c r="H8" s="14"/>
      <c r="I8" s="15"/>
    </row>
    <row r="9" spans="1:9" s="16" customFormat="1" ht="14.25" customHeight="1">
      <c r="A9" s="51"/>
      <c r="B9" s="50"/>
      <c r="C9" s="13"/>
      <c r="D9" s="283" t="s">
        <v>4</v>
      </c>
      <c r="E9" s="283"/>
      <c r="F9" s="283"/>
      <c r="G9" s="283"/>
      <c r="H9" s="283"/>
      <c r="I9" s="15"/>
    </row>
    <row r="10" spans="4:9" ht="12" thickBot="1">
      <c r="D10" s="15"/>
      <c r="E10" s="15"/>
      <c r="F10" s="15"/>
      <c r="G10" s="17"/>
      <c r="H10" s="18"/>
      <c r="I10" s="11"/>
    </row>
    <row r="11" spans="4:9" ht="15" customHeight="1">
      <c r="D11" s="77"/>
      <c r="E11" s="78"/>
      <c r="F11" s="78"/>
      <c r="G11" s="79"/>
      <c r="H11" s="80"/>
      <c r="I11" s="11"/>
    </row>
    <row r="12" spans="4:9" ht="30" customHeight="1">
      <c r="D12" s="81"/>
      <c r="E12" s="19"/>
      <c r="F12" s="284" t="s">
        <v>443</v>
      </c>
      <c r="G12" s="285"/>
      <c r="H12" s="82"/>
      <c r="I12" s="11"/>
    </row>
    <row r="13" spans="4:9" ht="15" customHeight="1">
      <c r="D13" s="83"/>
      <c r="E13" s="20"/>
      <c r="F13" s="286"/>
      <c r="G13" s="286"/>
      <c r="H13" s="84"/>
      <c r="I13" s="22"/>
    </row>
    <row r="14" spans="3:9" ht="27.75" customHeight="1">
      <c r="C14" s="23"/>
      <c r="D14" s="83"/>
      <c r="E14" s="55" t="s">
        <v>5</v>
      </c>
      <c r="F14" s="273"/>
      <c r="G14" s="274"/>
      <c r="H14" s="84"/>
      <c r="I14" s="22"/>
    </row>
    <row r="15" spans="3:9" ht="15" customHeight="1">
      <c r="C15" s="23"/>
      <c r="D15" s="83"/>
      <c r="E15" s="24"/>
      <c r="F15" s="25"/>
      <c r="G15" s="21"/>
      <c r="H15" s="84"/>
      <c r="I15" s="22"/>
    </row>
    <row r="16" spans="4:9" ht="27.75" customHeight="1">
      <c r="D16" s="83"/>
      <c r="E16" s="55" t="s">
        <v>6</v>
      </c>
      <c r="F16" s="275"/>
      <c r="G16" s="276"/>
      <c r="H16" s="85"/>
      <c r="I16" s="22"/>
    </row>
    <row r="17" spans="4:9" ht="27.75" customHeight="1">
      <c r="D17" s="83"/>
      <c r="E17" s="55" t="s">
        <v>7</v>
      </c>
      <c r="F17" s="275"/>
      <c r="G17" s="276"/>
      <c r="H17" s="85"/>
      <c r="I17" s="22"/>
    </row>
    <row r="18" spans="4:9" ht="15" customHeight="1">
      <c r="D18" s="81"/>
      <c r="E18" s="15"/>
      <c r="F18" s="15"/>
      <c r="G18" s="17"/>
      <c r="H18" s="82"/>
      <c r="I18" s="11"/>
    </row>
    <row r="19" spans="4:9" ht="45" customHeight="1">
      <c r="D19" s="81"/>
      <c r="E19" s="56" t="s">
        <v>134</v>
      </c>
      <c r="F19" s="273"/>
      <c r="G19" s="274"/>
      <c r="H19" s="82"/>
      <c r="I19" s="11"/>
    </row>
    <row r="20" spans="4:9" ht="15" customHeight="1">
      <c r="D20" s="81"/>
      <c r="E20" s="15"/>
      <c r="F20" s="15"/>
      <c r="G20" s="17"/>
      <c r="H20" s="82"/>
      <c r="I20" s="11"/>
    </row>
    <row r="21" spans="4:10" ht="27.75" customHeight="1">
      <c r="D21" s="83"/>
      <c r="E21" s="56" t="s">
        <v>33</v>
      </c>
      <c r="F21" s="275" t="s">
        <v>32</v>
      </c>
      <c r="G21" s="276"/>
      <c r="H21" s="86"/>
      <c r="I21" s="26"/>
      <c r="J21" s="27"/>
    </row>
    <row r="22" spans="4:9" ht="15" customHeight="1">
      <c r="D22" s="83"/>
      <c r="E22" s="20"/>
      <c r="F22" s="15"/>
      <c r="G22" s="21"/>
      <c r="H22" s="84"/>
      <c r="I22" s="22"/>
    </row>
    <row r="23" spans="4:10" ht="22.5" customHeight="1">
      <c r="D23" s="83"/>
      <c r="E23" s="277" t="s">
        <v>290</v>
      </c>
      <c r="F23" s="278"/>
      <c r="G23" s="279"/>
      <c r="H23" s="86"/>
      <c r="I23" s="26"/>
      <c r="J23" s="27"/>
    </row>
    <row r="24" spans="4:9" ht="27.75" customHeight="1">
      <c r="D24" s="83"/>
      <c r="E24" s="56" t="s">
        <v>8</v>
      </c>
      <c r="F24" s="256"/>
      <c r="G24" s="257"/>
      <c r="H24" s="84"/>
      <c r="I24" s="22"/>
    </row>
    <row r="25" spans="4:10" ht="27.75" customHeight="1">
      <c r="D25" s="83"/>
      <c r="E25" s="56" t="s">
        <v>9</v>
      </c>
      <c r="F25" s="256"/>
      <c r="G25" s="257"/>
      <c r="H25" s="86"/>
      <c r="I25" s="26"/>
      <c r="J25" s="27"/>
    </row>
    <row r="26" spans="4:9" ht="15" customHeight="1">
      <c r="D26" s="83"/>
      <c r="E26" s="20"/>
      <c r="F26" s="15"/>
      <c r="G26" s="21"/>
      <c r="H26" s="84"/>
      <c r="I26" s="22"/>
    </row>
    <row r="27" spans="4:10" ht="22.5" customHeight="1">
      <c r="D27" s="83"/>
      <c r="E27" s="277" t="s">
        <v>167</v>
      </c>
      <c r="F27" s="278"/>
      <c r="G27" s="279"/>
      <c r="H27" s="86"/>
      <c r="I27" s="26"/>
      <c r="J27" s="27"/>
    </row>
    <row r="28" spans="4:9" ht="27.75" customHeight="1">
      <c r="D28" s="83"/>
      <c r="E28" s="56" t="s">
        <v>168</v>
      </c>
      <c r="F28" s="256"/>
      <c r="G28" s="257"/>
      <c r="H28" s="84"/>
      <c r="I28" s="22"/>
    </row>
    <row r="29" spans="4:10" ht="27.75" customHeight="1">
      <c r="D29" s="83"/>
      <c r="E29" s="56" t="s">
        <v>169</v>
      </c>
      <c r="F29" s="256"/>
      <c r="G29" s="257"/>
      <c r="H29" s="86"/>
      <c r="I29" s="26"/>
      <c r="J29" s="27"/>
    </row>
    <row r="30" spans="4:10" ht="15" customHeight="1">
      <c r="D30" s="83"/>
      <c r="E30" s="20"/>
      <c r="F30" s="15"/>
      <c r="G30" s="21"/>
      <c r="H30" s="86"/>
      <c r="I30" s="26"/>
      <c r="J30" s="27"/>
    </row>
    <row r="31" spans="4:10" ht="22.5" customHeight="1">
      <c r="D31" s="83"/>
      <c r="E31" s="264" t="s">
        <v>10</v>
      </c>
      <c r="F31" s="265"/>
      <c r="G31" s="266"/>
      <c r="H31" s="85"/>
      <c r="I31" s="72"/>
      <c r="J31" s="72"/>
    </row>
    <row r="32" spans="1:9" ht="23.25" customHeight="1">
      <c r="A32" s="52"/>
      <c r="D32" s="81"/>
      <c r="E32" s="57" t="s">
        <v>11</v>
      </c>
      <c r="F32" s="267"/>
      <c r="G32" s="268"/>
      <c r="H32" s="85"/>
      <c r="I32" s="73"/>
    </row>
    <row r="33" spans="1:9" ht="27.75" customHeight="1">
      <c r="A33" s="52"/>
      <c r="D33" s="81"/>
      <c r="E33" s="57" t="s">
        <v>12</v>
      </c>
      <c r="F33" s="269"/>
      <c r="G33" s="270"/>
      <c r="H33" s="85"/>
      <c r="I33" s="74"/>
    </row>
    <row r="34" spans="4:9" ht="15" customHeight="1">
      <c r="D34" s="83"/>
      <c r="E34" s="20"/>
      <c r="F34" s="15"/>
      <c r="G34" s="21"/>
      <c r="H34" s="85"/>
      <c r="I34" s="22"/>
    </row>
    <row r="35" spans="4:9" ht="22.5" customHeight="1">
      <c r="D35" s="83"/>
      <c r="E35" s="264" t="s">
        <v>22</v>
      </c>
      <c r="F35" s="265"/>
      <c r="G35" s="266"/>
      <c r="H35" s="85"/>
      <c r="I35" s="22"/>
    </row>
    <row r="36" spans="4:9" ht="27.75" customHeight="1">
      <c r="D36" s="83"/>
      <c r="E36" s="58" t="s">
        <v>14</v>
      </c>
      <c r="F36" s="258"/>
      <c r="G36" s="259"/>
      <c r="H36" s="85"/>
      <c r="I36" s="22"/>
    </row>
    <row r="37" spans="4:9" ht="27.75" customHeight="1">
      <c r="D37" s="83"/>
      <c r="E37" s="58" t="s">
        <v>15</v>
      </c>
      <c r="F37" s="258"/>
      <c r="G37" s="259"/>
      <c r="H37" s="85"/>
      <c r="I37" s="22"/>
    </row>
    <row r="38" spans="4:9" ht="15" customHeight="1">
      <c r="D38" s="83"/>
      <c r="E38" s="20"/>
      <c r="F38" s="15"/>
      <c r="G38" s="21"/>
      <c r="H38" s="85"/>
      <c r="I38" s="22"/>
    </row>
    <row r="39" spans="1:9" ht="22.5" customHeight="1">
      <c r="A39" s="52"/>
      <c r="D39" s="81"/>
      <c r="E39" s="264" t="s">
        <v>13</v>
      </c>
      <c r="F39" s="265"/>
      <c r="G39" s="266"/>
      <c r="H39" s="85"/>
      <c r="I39" s="11"/>
    </row>
    <row r="40" spans="1:9" ht="27.75" customHeight="1">
      <c r="A40" s="52"/>
      <c r="B40" s="53"/>
      <c r="D40" s="87"/>
      <c r="E40" s="58" t="s">
        <v>14</v>
      </c>
      <c r="F40" s="271"/>
      <c r="G40" s="263"/>
      <c r="H40" s="85"/>
      <c r="I40" s="28"/>
    </row>
    <row r="41" spans="1:9" ht="27.75" customHeight="1">
      <c r="A41" s="52"/>
      <c r="B41" s="53"/>
      <c r="D41" s="87"/>
      <c r="E41" s="58" t="s">
        <v>15</v>
      </c>
      <c r="F41" s="271"/>
      <c r="G41" s="263"/>
      <c r="H41" s="85"/>
      <c r="I41" s="28"/>
    </row>
    <row r="42" spans="1:9" ht="27.75" customHeight="1">
      <c r="A42" s="52"/>
      <c r="B42" s="53"/>
      <c r="D42" s="87"/>
      <c r="E42" s="58" t="s">
        <v>16</v>
      </c>
      <c r="F42" s="260"/>
      <c r="G42" s="261"/>
      <c r="H42" s="85"/>
      <c r="I42" s="28"/>
    </row>
    <row r="43" spans="1:9" ht="27.75" customHeight="1">
      <c r="A43" s="52"/>
      <c r="B43" s="53"/>
      <c r="D43" s="87"/>
      <c r="E43" s="58" t="s">
        <v>17</v>
      </c>
      <c r="F43" s="262"/>
      <c r="G43" s="263"/>
      <c r="H43" s="85"/>
      <c r="I43" s="28"/>
    </row>
    <row r="44" spans="4:9" ht="12" thickBot="1">
      <c r="D44" s="88"/>
      <c r="E44" s="89"/>
      <c r="F44" s="89"/>
      <c r="G44" s="90"/>
      <c r="H44" s="91"/>
      <c r="I44" s="11"/>
    </row>
    <row r="50" spans="7:8" ht="11.25">
      <c r="G50" s="29"/>
      <c r="H50" s="29"/>
    </row>
  </sheetData>
  <sheetProtection password="E4D4" sheet="1" scenarios="1" formatColumns="0" formatRows="0"/>
  <mergeCells count="28">
    <mergeCell ref="E27:G27"/>
    <mergeCell ref="F25:G25"/>
    <mergeCell ref="F21:G21"/>
    <mergeCell ref="D7:H7"/>
    <mergeCell ref="D9:H9"/>
    <mergeCell ref="F12:G12"/>
    <mergeCell ref="F13:G13"/>
    <mergeCell ref="F19:G19"/>
    <mergeCell ref="F41:G41"/>
    <mergeCell ref="E35:G35"/>
    <mergeCell ref="G4:H4"/>
    <mergeCell ref="G5:H5"/>
    <mergeCell ref="F36:G36"/>
    <mergeCell ref="F14:G14"/>
    <mergeCell ref="F16:G16"/>
    <mergeCell ref="F17:G17"/>
    <mergeCell ref="E23:G23"/>
    <mergeCell ref="F24:G24"/>
    <mergeCell ref="F28:G28"/>
    <mergeCell ref="F29:G29"/>
    <mergeCell ref="F37:G37"/>
    <mergeCell ref="F42:G42"/>
    <mergeCell ref="F43:G43"/>
    <mergeCell ref="E31:G31"/>
    <mergeCell ref="F32:G32"/>
    <mergeCell ref="F33:G33"/>
    <mergeCell ref="E39:G39"/>
    <mergeCell ref="F40:G40"/>
  </mergeCells>
  <dataValidations count="6">
    <dataValidation type="textLength" operator="lessThanOrEqual" allowBlank="1" showInputMessage="1" showErrorMessage="1" errorTitle="Ошибка" error="Допускается ввод не более 900 символов!" sqref="F40:G43 F36:G37 F32:G33">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4:G24 F28:G28">
      <formula1>Год</formula1>
    </dataValidation>
    <dataValidation type="textLength" allowBlank="1" showInputMessage="1" showErrorMessage="1" prompt="10-12 символов" sqref="F16">
      <formula1>10</formula1>
      <formula2>12</formula2>
    </dataValidation>
    <dataValidation type="textLength" operator="equal" allowBlank="1" showInputMessage="1" showErrorMessage="1" prompt="9 символов" sqref="F17">
      <formula1>9</formula1>
    </dataValidation>
    <dataValidation type="list" allowBlank="1" showInputMessage="1" showErrorMessage="1" sqref="F25:G25">
      <formula1>Квартал</formula1>
    </dataValidation>
    <dataValidation type="list" allowBlank="1" showInputMessage="1" showErrorMessage="1" sqref="F29:G29">
      <formula1>Реализация</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1" r:id="rId3"/>
  <drawing r:id="rId2"/>
  <legacyDrawing r:id="rId1"/>
</worksheet>
</file>

<file path=xl/worksheets/sheet7.xml><?xml version="1.0" encoding="utf-8"?>
<worksheet xmlns="http://schemas.openxmlformats.org/spreadsheetml/2006/main" xmlns:r="http://schemas.openxmlformats.org/officeDocument/2006/relationships">
  <sheetPr codeName="Лист1">
    <pageSetUpPr fitToPage="1"/>
  </sheetPr>
  <dimension ref="A1:AA72"/>
  <sheetViews>
    <sheetView showGridLines="0" zoomScalePageLayoutView="0" workbookViewId="0" topLeftCell="C9">
      <selection activeCell="C9" sqref="C9"/>
    </sheetView>
  </sheetViews>
  <sheetFormatPr defaultColWidth="9.140625" defaultRowHeight="11.25"/>
  <cols>
    <col min="1" max="2" width="9.57421875" style="184" hidden="1" customWidth="1"/>
    <col min="3" max="3" width="17.57421875" style="0" customWidth="1"/>
    <col min="5" max="5" width="11.7109375" style="0" bestFit="1" customWidth="1"/>
    <col min="6" max="6" width="51.57421875" style="0" customWidth="1"/>
    <col min="7" max="7" width="25.7109375" style="0" customWidth="1"/>
    <col min="8" max="8" width="21.421875" style="0" customWidth="1"/>
    <col min="9" max="9" width="11.421875" style="0" customWidth="1"/>
    <col min="10" max="12" width="15.7109375" style="0" customWidth="1"/>
    <col min="13" max="13" width="35.8515625" style="0" bestFit="1" customWidth="1"/>
    <col min="14" max="20" width="15.7109375" style="0" customWidth="1"/>
    <col min="21" max="21" width="42.7109375" style="0" customWidth="1"/>
    <col min="26" max="27" width="9.140625" style="46" hidden="1" customWidth="1"/>
  </cols>
  <sheetData>
    <row r="1" spans="1:21" s="46" customFormat="1" ht="11.25" customHeight="1" hidden="1">
      <c r="A1" s="184">
        <f>ID</f>
        <v>26361096</v>
      </c>
      <c r="B1" s="184"/>
      <c r="G1" s="48"/>
      <c r="H1" s="48"/>
      <c r="I1" s="48"/>
      <c r="J1" s="48"/>
      <c r="K1" s="48"/>
      <c r="L1" s="48"/>
      <c r="M1" s="48"/>
      <c r="N1" s="48"/>
      <c r="O1" s="48"/>
      <c r="P1" s="48"/>
      <c r="Q1" s="48"/>
      <c r="R1" s="48"/>
      <c r="S1" s="48"/>
      <c r="T1" s="48"/>
      <c r="U1" s="48"/>
    </row>
    <row r="2" spans="1:21" s="46" customFormat="1" ht="11.25" customHeight="1" hidden="1">
      <c r="A2" s="184"/>
      <c r="B2" s="184"/>
      <c r="G2" s="47"/>
      <c r="H2" s="47"/>
      <c r="I2" s="47"/>
      <c r="J2" s="47"/>
      <c r="K2" s="47"/>
      <c r="L2" s="47"/>
      <c r="M2" s="47"/>
      <c r="N2" s="47"/>
      <c r="O2" s="47"/>
      <c r="P2" s="47"/>
      <c r="Q2" s="47"/>
      <c r="R2" s="47"/>
      <c r="S2" s="47"/>
      <c r="T2" s="47"/>
      <c r="U2" s="47"/>
    </row>
    <row r="3" spans="1:22" s="46" customFormat="1" ht="11.25" customHeight="1" hidden="1">
      <c r="A3" s="184"/>
      <c r="B3" s="184"/>
      <c r="V3" s="60"/>
    </row>
    <row r="4" spans="1:22" s="108" customFormat="1" ht="11.25" customHeight="1" hidden="1">
      <c r="A4" s="184"/>
      <c r="B4" s="184"/>
      <c r="T4" s="304" t="s">
        <v>177</v>
      </c>
      <c r="U4" s="304"/>
      <c r="V4" s="304"/>
    </row>
    <row r="5" spans="1:22" s="108" customFormat="1" ht="17.25" customHeight="1" hidden="1">
      <c r="A5" s="184"/>
      <c r="B5" s="184"/>
      <c r="T5" s="306">
        <f>IF(B_POST="","",B_POST)</f>
      </c>
      <c r="U5" s="306"/>
      <c r="V5" s="306"/>
    </row>
    <row r="6" spans="1:22" s="108" customFormat="1" ht="17.25" customHeight="1" hidden="1">
      <c r="A6" s="184"/>
      <c r="B6" s="184"/>
      <c r="T6" s="306">
        <f>IF(B_FIO="","",B_FIO)</f>
      </c>
      <c r="U6" s="306"/>
      <c r="V6" s="306"/>
    </row>
    <row r="7" spans="1:22" s="108" customFormat="1" ht="13.5" customHeight="1" hidden="1">
      <c r="A7" s="184"/>
      <c r="B7" s="184"/>
      <c r="T7" s="112"/>
      <c r="U7" s="305" t="s">
        <v>178</v>
      </c>
      <c r="V7" s="305"/>
    </row>
    <row r="8" spans="1:22" s="108" customFormat="1" ht="11.25" customHeight="1" hidden="1">
      <c r="A8" s="184"/>
      <c r="B8" s="184"/>
      <c r="T8" s="113"/>
      <c r="U8" s="163" t="s">
        <v>179</v>
      </c>
      <c r="V8" s="113"/>
    </row>
    <row r="9" ht="12" thickBot="1">
      <c r="V9" s="103"/>
    </row>
    <row r="10" spans="4:22" ht="15" customHeight="1">
      <c r="D10" s="301" t="s">
        <v>176</v>
      </c>
      <c r="E10" s="302"/>
      <c r="F10" s="302"/>
      <c r="G10" s="302"/>
      <c r="H10" s="302"/>
      <c r="I10" s="302"/>
      <c r="J10" s="302"/>
      <c r="K10" s="302"/>
      <c r="L10" s="302"/>
      <c r="M10" s="302"/>
      <c r="N10" s="302"/>
      <c r="O10" s="302"/>
      <c r="P10" s="302"/>
      <c r="Q10" s="302"/>
      <c r="R10" s="302"/>
      <c r="S10" s="302"/>
      <c r="T10" s="302"/>
      <c r="U10" s="302"/>
      <c r="V10" s="303"/>
    </row>
    <row r="11" spans="4:22" ht="15" customHeight="1">
      <c r="D11" s="309" t="str">
        <f>COMPANY&amp;", "&amp;YEAR_PERIOD&amp;" год "&amp;MONTH_PERIOD</f>
        <v>,  год </v>
      </c>
      <c r="E11" s="310"/>
      <c r="F11" s="310"/>
      <c r="G11" s="310"/>
      <c r="H11" s="310"/>
      <c r="I11" s="310"/>
      <c r="J11" s="310"/>
      <c r="K11" s="310"/>
      <c r="L11" s="310"/>
      <c r="M11" s="310"/>
      <c r="N11" s="310"/>
      <c r="O11" s="310"/>
      <c r="P11" s="310"/>
      <c r="Q11" s="310"/>
      <c r="R11" s="310"/>
      <c r="S11" s="310"/>
      <c r="T11" s="310"/>
      <c r="U11" s="310"/>
      <c r="V11" s="311"/>
    </row>
    <row r="12" spans="4:22" ht="15" customHeight="1" thickBot="1">
      <c r="D12" s="252" t="s">
        <v>180</v>
      </c>
      <c r="E12" s="253"/>
      <c r="F12" s="253"/>
      <c r="G12" s="253"/>
      <c r="H12" s="253"/>
      <c r="I12" s="253"/>
      <c r="J12" s="253"/>
      <c r="K12" s="253"/>
      <c r="L12" s="253"/>
      <c r="M12" s="253"/>
      <c r="N12" s="253"/>
      <c r="O12" s="253"/>
      <c r="P12" s="253"/>
      <c r="Q12" s="253"/>
      <c r="R12" s="253"/>
      <c r="S12" s="253"/>
      <c r="T12" s="253"/>
      <c r="U12" s="253"/>
      <c r="V12" s="254"/>
    </row>
    <row r="13" spans="1:22" s="108" customFormat="1" ht="16.5" customHeight="1">
      <c r="A13" s="185"/>
      <c r="B13" s="185"/>
      <c r="D13" s="114"/>
      <c r="E13" s="114"/>
      <c r="F13" s="114"/>
      <c r="G13" s="114"/>
      <c r="H13" s="114"/>
      <c r="I13" s="114"/>
      <c r="J13" s="114"/>
      <c r="K13" s="114"/>
      <c r="L13" s="114"/>
      <c r="M13" s="114"/>
      <c r="N13" s="114"/>
      <c r="O13" s="114"/>
      <c r="P13" s="114"/>
      <c r="Q13" s="114"/>
      <c r="R13" s="114"/>
      <c r="S13" s="114"/>
      <c r="T13" s="114"/>
      <c r="U13" s="114"/>
      <c r="V13" s="114"/>
    </row>
    <row r="15" spans="4:22" ht="12" thickBot="1">
      <c r="D15" s="33"/>
      <c r="E15" s="34"/>
      <c r="F15" s="34"/>
      <c r="G15" s="34"/>
      <c r="H15" s="34"/>
      <c r="I15" s="34"/>
      <c r="J15" s="34"/>
      <c r="K15" s="34"/>
      <c r="L15" s="34"/>
      <c r="M15" s="34"/>
      <c r="N15" s="34"/>
      <c r="O15" s="34"/>
      <c r="P15" s="34"/>
      <c r="Q15" s="34"/>
      <c r="R15" s="34"/>
      <c r="S15" s="34"/>
      <c r="T15" s="34"/>
      <c r="U15" s="34"/>
      <c r="V15" s="37"/>
    </row>
    <row r="16" spans="4:22" ht="48.75" customHeight="1">
      <c r="D16" s="32"/>
      <c r="E16" s="294" t="s">
        <v>40</v>
      </c>
      <c r="F16" s="296" t="s">
        <v>181</v>
      </c>
      <c r="G16" s="296" t="s">
        <v>182</v>
      </c>
      <c r="H16" s="288" t="s">
        <v>269</v>
      </c>
      <c r="I16" s="288"/>
      <c r="J16" s="307" t="s">
        <v>183</v>
      </c>
      <c r="K16" s="308"/>
      <c r="L16" s="296" t="s">
        <v>260</v>
      </c>
      <c r="M16" s="296" t="s">
        <v>185</v>
      </c>
      <c r="N16" s="290" t="str">
        <f>"Объем финансирования 
("&amp;YEAR_PERIOD&amp;" год)"</f>
        <v>Объем финансирования 
( год)</v>
      </c>
      <c r="O16" s="291"/>
      <c r="P16" s="299" t="s">
        <v>257</v>
      </c>
      <c r="Q16" s="300"/>
      <c r="R16" s="299" t="s">
        <v>259</v>
      </c>
      <c r="S16" s="300"/>
      <c r="T16" s="296" t="s">
        <v>258</v>
      </c>
      <c r="U16" s="292" t="s">
        <v>186</v>
      </c>
      <c r="V16" s="38"/>
    </row>
    <row r="17" spans="4:22" ht="48.75" customHeight="1" thickBot="1">
      <c r="D17" s="32"/>
      <c r="E17" s="295"/>
      <c r="F17" s="297"/>
      <c r="G17" s="298"/>
      <c r="H17" s="289"/>
      <c r="I17" s="289"/>
      <c r="J17" s="115" t="s">
        <v>184</v>
      </c>
      <c r="K17" s="115" t="s">
        <v>299</v>
      </c>
      <c r="L17" s="298"/>
      <c r="M17" s="298"/>
      <c r="N17" s="152" t="str">
        <f>"Всего 
("&amp;Period_name_1&amp;" "&amp;YEAR_PERIOD&amp;" г.) **"</f>
        <v>Всего 
(  г.) **</v>
      </c>
      <c r="O17" s="152" t="str">
        <f>"За отчетный период
 ("&amp;Period_name_0&amp;")"</f>
        <v>За отчетный период
 (  г.)</v>
      </c>
      <c r="P17" s="152" t="str">
        <f>"Всего 
("&amp;Period_name_1&amp;" "&amp;YEAR_PERIOD&amp;" г.) **"</f>
        <v>Всего 
(  г.) **</v>
      </c>
      <c r="Q17" s="152" t="str">
        <f>"За отчетный период
 ("&amp;Period_name_0&amp;")"</f>
        <v>За отчетный период
 (  г.)</v>
      </c>
      <c r="R17" s="152" t="str">
        <f>"Всего 
("&amp;Period_name_1&amp;" "&amp;YEAR_PERIOD&amp;" г.) **"</f>
        <v>Всего 
(  г.) **</v>
      </c>
      <c r="S17" s="152" t="str">
        <f>"За отчетный период
 ("&amp;Period_name_0&amp;")"</f>
        <v>За отчетный период
 (  г.)</v>
      </c>
      <c r="T17" s="298"/>
      <c r="U17" s="293"/>
      <c r="V17" s="38"/>
    </row>
    <row r="18" spans="4:22" ht="15.75" thickBot="1">
      <c r="D18" s="32"/>
      <c r="E18" s="139">
        <v>1</v>
      </c>
      <c r="F18" s="139">
        <v>2</v>
      </c>
      <c r="G18" s="139">
        <v>3</v>
      </c>
      <c r="H18" s="287">
        <v>4</v>
      </c>
      <c r="I18" s="287"/>
      <c r="J18" s="139">
        <v>5</v>
      </c>
      <c r="K18" s="139">
        <v>6</v>
      </c>
      <c r="L18" s="139">
        <v>7</v>
      </c>
      <c r="M18" s="139">
        <v>8</v>
      </c>
      <c r="N18" s="139" t="s">
        <v>291</v>
      </c>
      <c r="O18" s="139" t="s">
        <v>292</v>
      </c>
      <c r="P18" s="139" t="s">
        <v>293</v>
      </c>
      <c r="Q18" s="139" t="s">
        <v>294</v>
      </c>
      <c r="R18" s="139" t="s">
        <v>295</v>
      </c>
      <c r="S18" s="139" t="s">
        <v>296</v>
      </c>
      <c r="T18" s="139" t="s">
        <v>297</v>
      </c>
      <c r="U18" s="139" t="s">
        <v>298</v>
      </c>
      <c r="V18" s="38"/>
    </row>
    <row r="19" spans="1:27" s="105" customFormat="1" ht="11.25">
      <c r="A19" s="184"/>
      <c r="B19" s="184"/>
      <c r="D19" s="106"/>
      <c r="E19" s="155"/>
      <c r="F19" s="156" t="s">
        <v>188</v>
      </c>
      <c r="G19" s="157"/>
      <c r="H19" s="157"/>
      <c r="I19" s="157"/>
      <c r="J19" s="157"/>
      <c r="K19" s="157"/>
      <c r="L19" s="158">
        <f>L20+L23+L36+L39+L55+L65</f>
        <v>0</v>
      </c>
      <c r="M19" s="157"/>
      <c r="N19" s="158">
        <f aca="true" t="shared" si="0" ref="N19:T19">N20+N23+N36+N39+N55+N65</f>
        <v>0</v>
      </c>
      <c r="O19" s="158">
        <f t="shared" si="0"/>
        <v>0</v>
      </c>
      <c r="P19" s="158">
        <f t="shared" si="0"/>
        <v>0</v>
      </c>
      <c r="Q19" s="158">
        <f t="shared" si="0"/>
        <v>0</v>
      </c>
      <c r="R19" s="158">
        <f t="shared" si="0"/>
        <v>0</v>
      </c>
      <c r="S19" s="158">
        <f t="shared" si="0"/>
        <v>0</v>
      </c>
      <c r="T19" s="158">
        <f t="shared" si="0"/>
        <v>0</v>
      </c>
      <c r="U19" s="159"/>
      <c r="V19" s="154"/>
      <c r="Z19" s="104"/>
      <c r="AA19" s="104"/>
    </row>
    <row r="20" spans="1:27" s="105" customFormat="1" ht="11.25">
      <c r="A20" s="184"/>
      <c r="B20" s="184"/>
      <c r="C20" s="160" t="s">
        <v>262</v>
      </c>
      <c r="D20" s="106"/>
      <c r="E20" s="127" t="s">
        <v>136</v>
      </c>
      <c r="F20" s="128" t="s">
        <v>187</v>
      </c>
      <c r="G20" s="118"/>
      <c r="H20" s="118"/>
      <c r="I20" s="118"/>
      <c r="J20" s="118"/>
      <c r="K20" s="118"/>
      <c r="L20" s="122">
        <f>SUM(L21:L22)</f>
        <v>0</v>
      </c>
      <c r="M20" s="121"/>
      <c r="N20" s="122">
        <f>SUM(N21:N22)/2</f>
        <v>0</v>
      </c>
      <c r="O20" s="122">
        <f>SUM(O21:O22)/2</f>
        <v>0</v>
      </c>
      <c r="P20" s="122">
        <f>SUM(P21:P22)/2</f>
        <v>0</v>
      </c>
      <c r="Q20" s="122">
        <f>SUM(Q21:Q22)/2</f>
        <v>0</v>
      </c>
      <c r="R20" s="122">
        <f>SUM(R21:R22)</f>
        <v>0</v>
      </c>
      <c r="S20" s="122">
        <f>SUM(S21:S22)</f>
        <v>0</v>
      </c>
      <c r="T20" s="122">
        <f>SUM(T21:T22)</f>
        <v>0</v>
      </c>
      <c r="U20" s="123"/>
      <c r="V20" s="107"/>
      <c r="Z20" s="104"/>
      <c r="AA20" s="104"/>
    </row>
    <row r="21" spans="1:27" s="105" customFormat="1" ht="11.25" hidden="1">
      <c r="A21" s="184"/>
      <c r="B21" s="184"/>
      <c r="D21" s="106"/>
      <c r="E21" s="183" t="s">
        <v>272</v>
      </c>
      <c r="F21" s="175"/>
      <c r="G21" s="149"/>
      <c r="H21" s="149"/>
      <c r="I21" s="149"/>
      <c r="J21" s="149"/>
      <c r="K21" s="149"/>
      <c r="L21" s="149"/>
      <c r="M21" s="149"/>
      <c r="N21" s="150"/>
      <c r="O21" s="150"/>
      <c r="P21" s="149"/>
      <c r="Q21" s="149"/>
      <c r="R21" s="149"/>
      <c r="S21" s="149"/>
      <c r="T21" s="149"/>
      <c r="U21" s="151"/>
      <c r="V21" s="107"/>
      <c r="Z21" s="104"/>
      <c r="AA21" s="104"/>
    </row>
    <row r="22" spans="1:27" s="105" customFormat="1" ht="12" hidden="1" thickBot="1">
      <c r="A22" s="184"/>
      <c r="B22" s="184"/>
      <c r="D22" s="106"/>
      <c r="E22" s="117"/>
      <c r="F22" s="176" t="s">
        <v>195</v>
      </c>
      <c r="G22" s="207" t="s">
        <v>301</v>
      </c>
      <c r="H22" s="208"/>
      <c r="I22" s="99"/>
      <c r="J22" s="99"/>
      <c r="K22" s="99"/>
      <c r="L22" s="99"/>
      <c r="M22" s="99"/>
      <c r="N22" s="99"/>
      <c r="O22" s="99"/>
      <c r="P22" s="99"/>
      <c r="Q22" s="99"/>
      <c r="R22" s="99"/>
      <c r="S22" s="99"/>
      <c r="T22" s="99"/>
      <c r="U22" s="100"/>
      <c r="V22" s="107"/>
      <c r="Z22" s="104"/>
      <c r="AA22" s="104"/>
    </row>
    <row r="23" spans="1:27" s="105" customFormat="1" ht="11.25">
      <c r="A23" s="184"/>
      <c r="B23" s="184"/>
      <c r="C23" s="160" t="s">
        <v>262</v>
      </c>
      <c r="D23" s="106"/>
      <c r="E23" s="127" t="s">
        <v>140</v>
      </c>
      <c r="F23" s="128" t="s">
        <v>216</v>
      </c>
      <c r="G23" s="116"/>
      <c r="H23" s="116"/>
      <c r="I23" s="116"/>
      <c r="J23" s="116"/>
      <c r="K23" s="116"/>
      <c r="L23" s="122">
        <f>L24+L27+L30+L33</f>
        <v>0</v>
      </c>
      <c r="M23" s="116"/>
      <c r="N23" s="122">
        <f aca="true" t="shared" si="1" ref="N23:T23">N24+N27+N30+N33</f>
        <v>0</v>
      </c>
      <c r="O23" s="122">
        <f t="shared" si="1"/>
        <v>0</v>
      </c>
      <c r="P23" s="122">
        <f t="shared" si="1"/>
        <v>0</v>
      </c>
      <c r="Q23" s="122">
        <f t="shared" si="1"/>
        <v>0</v>
      </c>
      <c r="R23" s="122">
        <f t="shared" si="1"/>
        <v>0</v>
      </c>
      <c r="S23" s="122">
        <f t="shared" si="1"/>
        <v>0</v>
      </c>
      <c r="T23" s="122">
        <f t="shared" si="1"/>
        <v>0</v>
      </c>
      <c r="U23" s="153"/>
      <c r="V23" s="107"/>
      <c r="Z23" s="104"/>
      <c r="AA23" s="104"/>
    </row>
    <row r="24" spans="3:22" ht="12" hidden="1" thickBot="1">
      <c r="C24" s="160" t="s">
        <v>262</v>
      </c>
      <c r="D24" s="32"/>
      <c r="E24" s="192" t="s">
        <v>139</v>
      </c>
      <c r="F24" s="193" t="s">
        <v>217</v>
      </c>
      <c r="G24" s="194"/>
      <c r="H24" s="194"/>
      <c r="I24" s="194"/>
      <c r="J24" s="194"/>
      <c r="K24" s="194"/>
      <c r="L24" s="195">
        <f>SUM(L25:L26)</f>
        <v>0</v>
      </c>
      <c r="M24" s="196"/>
      <c r="N24" s="195">
        <f>SUM(N25:N26)/2</f>
        <v>0</v>
      </c>
      <c r="O24" s="195">
        <f>SUM(O25:O26)/2</f>
        <v>0</v>
      </c>
      <c r="P24" s="195">
        <f>SUM(P25:P26)/2</f>
        <v>0</v>
      </c>
      <c r="Q24" s="195">
        <f>SUM(Q25:Q26)/2</f>
        <v>0</v>
      </c>
      <c r="R24" s="195">
        <f>SUM(R25:R26)</f>
        <v>0</v>
      </c>
      <c r="S24" s="195">
        <f>SUM(S25:S26)</f>
        <v>0</v>
      </c>
      <c r="T24" s="195">
        <f>SUM(T25:T26)</f>
        <v>0</v>
      </c>
      <c r="U24" s="197"/>
      <c r="V24" s="101"/>
    </row>
    <row r="25" spans="1:27" s="105" customFormat="1" ht="11.25" hidden="1">
      <c r="A25" s="184"/>
      <c r="B25" s="184"/>
      <c r="D25" s="106"/>
      <c r="E25" s="183" t="s">
        <v>273</v>
      </c>
      <c r="F25" s="178"/>
      <c r="G25" s="149"/>
      <c r="H25" s="149"/>
      <c r="I25" s="149"/>
      <c r="J25" s="149"/>
      <c r="K25" s="149"/>
      <c r="L25" s="149"/>
      <c r="M25" s="149"/>
      <c r="N25" s="150"/>
      <c r="O25" s="150"/>
      <c r="P25" s="149"/>
      <c r="Q25" s="149"/>
      <c r="R25" s="149"/>
      <c r="S25" s="149"/>
      <c r="T25" s="149"/>
      <c r="U25" s="151"/>
      <c r="V25" s="107"/>
      <c r="Z25" s="104"/>
      <c r="AA25" s="104"/>
    </row>
    <row r="26" spans="1:27" s="105" customFormat="1" ht="12" hidden="1" thickBot="1">
      <c r="A26" s="184"/>
      <c r="B26" s="184"/>
      <c r="D26" s="106"/>
      <c r="E26" s="117"/>
      <c r="F26" s="177" t="s">
        <v>218</v>
      </c>
      <c r="G26" s="207" t="s">
        <v>301</v>
      </c>
      <c r="H26" s="208"/>
      <c r="I26" s="99"/>
      <c r="J26" s="99"/>
      <c r="K26" s="99"/>
      <c r="L26" s="99"/>
      <c r="M26" s="99"/>
      <c r="N26" s="99"/>
      <c r="O26" s="99"/>
      <c r="P26" s="99"/>
      <c r="Q26" s="99"/>
      <c r="R26" s="99"/>
      <c r="S26" s="99"/>
      <c r="T26" s="99"/>
      <c r="U26" s="100"/>
      <c r="V26" s="107"/>
      <c r="Z26" s="104"/>
      <c r="AA26" s="104"/>
    </row>
    <row r="27" spans="3:22" ht="12" hidden="1" thickBot="1">
      <c r="C27" s="160" t="s">
        <v>262</v>
      </c>
      <c r="D27" s="32"/>
      <c r="E27" s="120" t="s">
        <v>141</v>
      </c>
      <c r="F27" s="161" t="s">
        <v>264</v>
      </c>
      <c r="G27" s="118"/>
      <c r="H27" s="118"/>
      <c r="I27" s="118"/>
      <c r="J27" s="118"/>
      <c r="K27" s="118"/>
      <c r="L27" s="122">
        <f>SUM(L28:L29)</f>
        <v>0</v>
      </c>
      <c r="M27" s="121"/>
      <c r="N27" s="122">
        <f>SUM(N28:N29)/2</f>
        <v>0</v>
      </c>
      <c r="O27" s="122">
        <f>SUM(O28:O29)/2</f>
        <v>0</v>
      </c>
      <c r="P27" s="122">
        <f>SUM(P28:P29)/2</f>
        <v>0</v>
      </c>
      <c r="Q27" s="122">
        <f>SUM(Q28:Q29)/2</f>
        <v>0</v>
      </c>
      <c r="R27" s="122">
        <f>SUM(R28:R29)</f>
        <v>0</v>
      </c>
      <c r="S27" s="122">
        <f>SUM(S28:S29)</f>
        <v>0</v>
      </c>
      <c r="T27" s="122">
        <f>SUM(T28:T29)</f>
        <v>0</v>
      </c>
      <c r="U27" s="123"/>
      <c r="V27" s="101"/>
    </row>
    <row r="28" spans="1:27" s="105" customFormat="1" ht="11.25" hidden="1">
      <c r="A28" s="184"/>
      <c r="B28" s="184"/>
      <c r="D28" s="106"/>
      <c r="E28" s="183" t="s">
        <v>274</v>
      </c>
      <c r="F28" s="178"/>
      <c r="G28" s="149"/>
      <c r="H28" s="149"/>
      <c r="I28" s="149"/>
      <c r="J28" s="149"/>
      <c r="K28" s="149"/>
      <c r="L28" s="149"/>
      <c r="M28" s="149"/>
      <c r="N28" s="150"/>
      <c r="O28" s="150"/>
      <c r="P28" s="149"/>
      <c r="Q28" s="149"/>
      <c r="R28" s="149"/>
      <c r="S28" s="149"/>
      <c r="T28" s="149"/>
      <c r="U28" s="151"/>
      <c r="V28" s="107"/>
      <c r="Z28" s="104"/>
      <c r="AA28" s="104"/>
    </row>
    <row r="29" spans="1:27" s="105" customFormat="1" ht="12" hidden="1" thickBot="1">
      <c r="A29" s="184"/>
      <c r="B29" s="184"/>
      <c r="D29" s="106"/>
      <c r="E29" s="117"/>
      <c r="F29" s="177" t="s">
        <v>302</v>
      </c>
      <c r="G29" s="207"/>
      <c r="H29" s="208"/>
      <c r="I29" s="99"/>
      <c r="J29" s="99"/>
      <c r="K29" s="99"/>
      <c r="L29" s="99"/>
      <c r="M29" s="99"/>
      <c r="N29" s="99"/>
      <c r="O29" s="99"/>
      <c r="P29" s="99"/>
      <c r="Q29" s="99"/>
      <c r="R29" s="99"/>
      <c r="S29" s="99"/>
      <c r="T29" s="99"/>
      <c r="U29" s="100"/>
      <c r="V29" s="107"/>
      <c r="Z29" s="104"/>
      <c r="AA29" s="104"/>
    </row>
    <row r="30" spans="3:22" ht="12" hidden="1" thickBot="1">
      <c r="C30" s="160" t="s">
        <v>262</v>
      </c>
      <c r="D30" s="32"/>
      <c r="E30" s="120" t="s">
        <v>142</v>
      </c>
      <c r="F30" s="193" t="s">
        <v>219</v>
      </c>
      <c r="G30" s="116"/>
      <c r="H30" s="116"/>
      <c r="I30" s="116"/>
      <c r="J30" s="116"/>
      <c r="K30" s="116"/>
      <c r="L30" s="126">
        <f>SUM(L31:L32)</f>
        <v>0</v>
      </c>
      <c r="M30" s="189"/>
      <c r="N30" s="126">
        <f>SUM(N31:N32)/2</f>
        <v>0</v>
      </c>
      <c r="O30" s="126">
        <f>SUM(O31:O32)/2</f>
        <v>0</v>
      </c>
      <c r="P30" s="126">
        <f>SUM(P31:P32)/2</f>
        <v>0</v>
      </c>
      <c r="Q30" s="126">
        <f>SUM(Q31:Q32)/2</f>
        <v>0</v>
      </c>
      <c r="R30" s="126">
        <f>SUM(R31:R32)</f>
        <v>0</v>
      </c>
      <c r="S30" s="126">
        <f>SUM(S31:S32)</f>
        <v>0</v>
      </c>
      <c r="T30" s="126">
        <f>SUM(T31:T32)</f>
        <v>0</v>
      </c>
      <c r="U30" s="190"/>
      <c r="V30" s="101"/>
    </row>
    <row r="31" spans="1:27" s="105" customFormat="1" ht="11.25" hidden="1">
      <c r="A31" s="184"/>
      <c r="B31" s="184"/>
      <c r="D31" s="106"/>
      <c r="E31" s="183" t="s">
        <v>275</v>
      </c>
      <c r="F31" s="178"/>
      <c r="G31" s="149"/>
      <c r="H31" s="149"/>
      <c r="I31" s="149"/>
      <c r="J31" s="149"/>
      <c r="K31" s="149"/>
      <c r="L31" s="149"/>
      <c r="M31" s="149"/>
      <c r="N31" s="150"/>
      <c r="O31" s="150"/>
      <c r="P31" s="149"/>
      <c r="Q31" s="149"/>
      <c r="R31" s="149"/>
      <c r="S31" s="149"/>
      <c r="T31" s="149"/>
      <c r="U31" s="151"/>
      <c r="V31" s="107"/>
      <c r="Z31" s="104"/>
      <c r="AA31" s="104"/>
    </row>
    <row r="32" spans="1:27" s="105" customFormat="1" ht="12" hidden="1" thickBot="1">
      <c r="A32" s="184"/>
      <c r="B32" s="184"/>
      <c r="D32" s="106"/>
      <c r="E32" s="117"/>
      <c r="F32" s="177" t="s">
        <v>220</v>
      </c>
      <c r="G32" s="207" t="s">
        <v>301</v>
      </c>
      <c r="H32" s="208"/>
      <c r="I32" s="99"/>
      <c r="J32" s="99"/>
      <c r="K32" s="99"/>
      <c r="L32" s="99"/>
      <c r="M32" s="99"/>
      <c r="N32" s="99"/>
      <c r="O32" s="99"/>
      <c r="P32" s="99"/>
      <c r="Q32" s="99"/>
      <c r="R32" s="99"/>
      <c r="S32" s="99"/>
      <c r="T32" s="99"/>
      <c r="U32" s="100"/>
      <c r="V32" s="107"/>
      <c r="Z32" s="104"/>
      <c r="AA32" s="104"/>
    </row>
    <row r="33" spans="1:27" s="105" customFormat="1" ht="12" hidden="1" thickBot="1">
      <c r="A33" s="184"/>
      <c r="B33" s="184"/>
      <c r="C33" s="160" t="s">
        <v>262</v>
      </c>
      <c r="D33" s="106"/>
      <c r="E33" s="120" t="s">
        <v>263</v>
      </c>
      <c r="F33" s="193" t="s">
        <v>221</v>
      </c>
      <c r="G33" s="116"/>
      <c r="H33" s="116"/>
      <c r="I33" s="116"/>
      <c r="J33" s="116"/>
      <c r="K33" s="116"/>
      <c r="L33" s="126">
        <f>SUM(L34:L35)</f>
        <v>0</v>
      </c>
      <c r="M33" s="189"/>
      <c r="N33" s="126">
        <f>SUM(N34:N35)/2</f>
        <v>0</v>
      </c>
      <c r="O33" s="126">
        <f>SUM(O34:O35)/2</f>
        <v>0</v>
      </c>
      <c r="P33" s="126">
        <f>SUM(P34:P35)/2</f>
        <v>0</v>
      </c>
      <c r="Q33" s="126">
        <f>SUM(Q34:Q35)/2</f>
        <v>0</v>
      </c>
      <c r="R33" s="126">
        <f>SUM(R34:R35)</f>
        <v>0</v>
      </c>
      <c r="S33" s="126">
        <f>SUM(S34:S35)</f>
        <v>0</v>
      </c>
      <c r="T33" s="126">
        <f>SUM(T34:T35)</f>
        <v>0</v>
      </c>
      <c r="U33" s="190"/>
      <c r="V33" s="107"/>
      <c r="Z33" s="104"/>
      <c r="AA33" s="104"/>
    </row>
    <row r="34" spans="1:27" s="105" customFormat="1" ht="11.25" hidden="1">
      <c r="A34" s="184"/>
      <c r="B34" s="184"/>
      <c r="D34" s="106"/>
      <c r="E34" s="183" t="s">
        <v>276</v>
      </c>
      <c r="F34" s="178"/>
      <c r="G34" s="149"/>
      <c r="H34" s="149"/>
      <c r="I34" s="149"/>
      <c r="J34" s="149"/>
      <c r="K34" s="149"/>
      <c r="L34" s="149"/>
      <c r="M34" s="149"/>
      <c r="N34" s="150"/>
      <c r="O34" s="150"/>
      <c r="P34" s="149"/>
      <c r="Q34" s="149"/>
      <c r="R34" s="149"/>
      <c r="S34" s="149"/>
      <c r="T34" s="149"/>
      <c r="U34" s="151"/>
      <c r="V34" s="107"/>
      <c r="Z34" s="104"/>
      <c r="AA34" s="104"/>
    </row>
    <row r="35" spans="1:27" s="105" customFormat="1" ht="12" hidden="1" thickBot="1">
      <c r="A35" s="184"/>
      <c r="B35" s="184"/>
      <c r="D35" s="106"/>
      <c r="E35" s="117"/>
      <c r="F35" s="177" t="s">
        <v>222</v>
      </c>
      <c r="G35" s="207" t="s">
        <v>301</v>
      </c>
      <c r="H35" s="208"/>
      <c r="I35" s="99"/>
      <c r="J35" s="99"/>
      <c r="K35" s="99"/>
      <c r="L35" s="99"/>
      <c r="M35" s="99"/>
      <c r="N35" s="99"/>
      <c r="O35" s="99"/>
      <c r="P35" s="99"/>
      <c r="Q35" s="99"/>
      <c r="R35" s="99"/>
      <c r="S35" s="99"/>
      <c r="T35" s="99"/>
      <c r="U35" s="100"/>
      <c r="V35" s="107"/>
      <c r="Z35" s="104"/>
      <c r="AA35" s="104"/>
    </row>
    <row r="36" spans="1:27" s="105" customFormat="1" ht="11.25">
      <c r="A36" s="184"/>
      <c r="B36" s="184"/>
      <c r="C36" s="160" t="s">
        <v>262</v>
      </c>
      <c r="D36" s="106"/>
      <c r="E36" s="127" t="s">
        <v>143</v>
      </c>
      <c r="F36" s="128" t="s">
        <v>223</v>
      </c>
      <c r="G36" s="118"/>
      <c r="H36" s="118"/>
      <c r="I36" s="118"/>
      <c r="J36" s="118"/>
      <c r="K36" s="118"/>
      <c r="L36" s="122">
        <f>SUM(L37:L38)</f>
        <v>0</v>
      </c>
      <c r="M36" s="121"/>
      <c r="N36" s="122">
        <f>SUM(N37:N38)/2</f>
        <v>0</v>
      </c>
      <c r="O36" s="122">
        <f>SUM(O37:O38)/2</f>
        <v>0</v>
      </c>
      <c r="P36" s="122">
        <f>SUM(P37:P38)/2</f>
        <v>0</v>
      </c>
      <c r="Q36" s="122">
        <f>SUM(Q37:Q38)/2</f>
        <v>0</v>
      </c>
      <c r="R36" s="122">
        <f>SUM(R37:R38)</f>
        <v>0</v>
      </c>
      <c r="S36" s="122">
        <f>SUM(S37:S38)</f>
        <v>0</v>
      </c>
      <c r="T36" s="122">
        <f>SUM(T37:T38)</f>
        <v>0</v>
      </c>
      <c r="U36" s="123"/>
      <c r="V36" s="107"/>
      <c r="Z36" s="104"/>
      <c r="AA36" s="104"/>
    </row>
    <row r="37" spans="1:27" s="105" customFormat="1" ht="11.25" hidden="1">
      <c r="A37" s="184"/>
      <c r="B37" s="184"/>
      <c r="D37" s="106"/>
      <c r="E37" s="183" t="s">
        <v>277</v>
      </c>
      <c r="F37" s="175"/>
      <c r="G37" s="149"/>
      <c r="H37" s="149"/>
      <c r="I37" s="149"/>
      <c r="J37" s="149"/>
      <c r="K37" s="149"/>
      <c r="L37" s="149"/>
      <c r="M37" s="149"/>
      <c r="N37" s="150"/>
      <c r="O37" s="150"/>
      <c r="P37" s="149"/>
      <c r="Q37" s="149"/>
      <c r="R37" s="149"/>
      <c r="S37" s="149"/>
      <c r="T37" s="149"/>
      <c r="U37" s="151"/>
      <c r="V37" s="107"/>
      <c r="Z37" s="104"/>
      <c r="AA37" s="104"/>
    </row>
    <row r="38" spans="1:27" s="105" customFormat="1" ht="12" hidden="1" thickBot="1">
      <c r="A38" s="184"/>
      <c r="B38" s="184"/>
      <c r="D38" s="106"/>
      <c r="E38" s="117"/>
      <c r="F38" s="176" t="s">
        <v>271</v>
      </c>
      <c r="G38" s="207" t="s">
        <v>301</v>
      </c>
      <c r="H38" s="208"/>
      <c r="I38" s="99"/>
      <c r="J38" s="99"/>
      <c r="K38" s="99"/>
      <c r="L38" s="99"/>
      <c r="M38" s="99"/>
      <c r="N38" s="99"/>
      <c r="O38" s="99"/>
      <c r="P38" s="99"/>
      <c r="Q38" s="99"/>
      <c r="R38" s="99"/>
      <c r="S38" s="99"/>
      <c r="T38" s="99"/>
      <c r="U38" s="100"/>
      <c r="V38" s="107"/>
      <c r="Z38" s="104"/>
      <c r="AA38" s="104"/>
    </row>
    <row r="39" spans="1:27" s="105" customFormat="1" ht="11.25">
      <c r="A39" s="184"/>
      <c r="B39" s="184"/>
      <c r="C39" s="160" t="s">
        <v>262</v>
      </c>
      <c r="D39" s="106"/>
      <c r="E39" s="127" t="s">
        <v>144</v>
      </c>
      <c r="F39" s="128" t="s">
        <v>224</v>
      </c>
      <c r="G39" s="116"/>
      <c r="H39" s="116"/>
      <c r="I39" s="116"/>
      <c r="J39" s="116"/>
      <c r="K39" s="116"/>
      <c r="L39" s="122">
        <f>L40+L43+L46+L49+L52</f>
        <v>0</v>
      </c>
      <c r="M39" s="116"/>
      <c r="N39" s="122">
        <f aca="true" t="shared" si="2" ref="N39:T39">N40+N43+N46+N49+N52</f>
        <v>0</v>
      </c>
      <c r="O39" s="122">
        <f t="shared" si="2"/>
        <v>0</v>
      </c>
      <c r="P39" s="122">
        <f t="shared" si="2"/>
        <v>0</v>
      </c>
      <c r="Q39" s="122">
        <f t="shared" si="2"/>
        <v>0</v>
      </c>
      <c r="R39" s="122">
        <f t="shared" si="2"/>
        <v>0</v>
      </c>
      <c r="S39" s="122">
        <f t="shared" si="2"/>
        <v>0</v>
      </c>
      <c r="T39" s="122">
        <f t="shared" si="2"/>
        <v>0</v>
      </c>
      <c r="U39" s="153"/>
      <c r="V39" s="107"/>
      <c r="Z39" s="104"/>
      <c r="AA39" s="104"/>
    </row>
    <row r="40" spans="1:27" s="105" customFormat="1" ht="12" hidden="1" thickBot="1">
      <c r="A40" s="184"/>
      <c r="B40" s="184"/>
      <c r="C40" s="160" t="s">
        <v>262</v>
      </c>
      <c r="D40" s="106"/>
      <c r="E40" s="120" t="s">
        <v>148</v>
      </c>
      <c r="F40" s="161" t="s">
        <v>267</v>
      </c>
      <c r="G40" s="118"/>
      <c r="H40" s="118"/>
      <c r="I40" s="118"/>
      <c r="J40" s="118"/>
      <c r="K40" s="118"/>
      <c r="L40" s="122">
        <f>SUM(L41:L42)</f>
        <v>0</v>
      </c>
      <c r="M40" s="121"/>
      <c r="N40" s="122">
        <f>SUM(N41:N42)/2</f>
        <v>0</v>
      </c>
      <c r="O40" s="122">
        <f>SUM(O41:O42)/2</f>
        <v>0</v>
      </c>
      <c r="P40" s="122">
        <f>SUM(P41:P42)/2</f>
        <v>0</v>
      </c>
      <c r="Q40" s="122">
        <f>SUM(Q41:Q42)/2</f>
        <v>0</v>
      </c>
      <c r="R40" s="122">
        <f>SUM(R41:R42)</f>
        <v>0</v>
      </c>
      <c r="S40" s="122">
        <f>SUM(S41:S42)</f>
        <v>0</v>
      </c>
      <c r="T40" s="122">
        <f>SUM(T41:T42)</f>
        <v>0</v>
      </c>
      <c r="U40" s="123"/>
      <c r="V40" s="107"/>
      <c r="Z40" s="104"/>
      <c r="AA40" s="104"/>
    </row>
    <row r="41" spans="1:27" s="105" customFormat="1" ht="11.25" hidden="1">
      <c r="A41" s="184"/>
      <c r="B41" s="184"/>
      <c r="D41" s="106"/>
      <c r="E41" s="183" t="s">
        <v>278</v>
      </c>
      <c r="F41" s="178"/>
      <c r="G41" s="149"/>
      <c r="H41" s="149"/>
      <c r="I41" s="149"/>
      <c r="J41" s="149"/>
      <c r="K41" s="149"/>
      <c r="L41" s="149"/>
      <c r="M41" s="149"/>
      <c r="N41" s="150"/>
      <c r="O41" s="150"/>
      <c r="P41" s="149"/>
      <c r="Q41" s="149"/>
      <c r="R41" s="149"/>
      <c r="S41" s="149"/>
      <c r="T41" s="149"/>
      <c r="U41" s="151"/>
      <c r="V41" s="107"/>
      <c r="Z41" s="104"/>
      <c r="AA41" s="104"/>
    </row>
    <row r="42" spans="1:27" s="105" customFormat="1" ht="12" hidden="1" thickBot="1">
      <c r="A42" s="184"/>
      <c r="B42" s="184"/>
      <c r="D42" s="106"/>
      <c r="E42" s="117"/>
      <c r="F42" s="177" t="s">
        <v>303</v>
      </c>
      <c r="G42" s="207"/>
      <c r="H42" s="208"/>
      <c r="I42" s="99"/>
      <c r="J42" s="99"/>
      <c r="K42" s="99"/>
      <c r="L42" s="99"/>
      <c r="M42" s="99"/>
      <c r="N42" s="99"/>
      <c r="O42" s="99"/>
      <c r="P42" s="99"/>
      <c r="Q42" s="99"/>
      <c r="R42" s="99"/>
      <c r="S42" s="99"/>
      <c r="T42" s="99"/>
      <c r="U42" s="100"/>
      <c r="V42" s="107"/>
      <c r="Z42" s="104"/>
      <c r="AA42" s="104"/>
    </row>
    <row r="43" spans="1:27" s="105" customFormat="1" ht="12" hidden="1" thickBot="1">
      <c r="A43" s="184"/>
      <c r="B43" s="184"/>
      <c r="C43" s="160" t="s">
        <v>262</v>
      </c>
      <c r="D43" s="106"/>
      <c r="E43" s="120" t="s">
        <v>149</v>
      </c>
      <c r="F43" s="162" t="s">
        <v>268</v>
      </c>
      <c r="G43" s="118"/>
      <c r="H43" s="118"/>
      <c r="I43" s="118"/>
      <c r="J43" s="118"/>
      <c r="K43" s="118"/>
      <c r="L43" s="122">
        <f>SUM(L44:L45)</f>
        <v>0</v>
      </c>
      <c r="M43" s="121"/>
      <c r="N43" s="122">
        <f>SUM(N44:N45)/2</f>
        <v>0</v>
      </c>
      <c r="O43" s="122">
        <f>SUM(O44:O45)/2</f>
        <v>0</v>
      </c>
      <c r="P43" s="122">
        <f>SUM(P44:P45)/2</f>
        <v>0</v>
      </c>
      <c r="Q43" s="122">
        <f>SUM(Q44:Q45)/2</f>
        <v>0</v>
      </c>
      <c r="R43" s="122">
        <f>SUM(R44:R45)</f>
        <v>0</v>
      </c>
      <c r="S43" s="122">
        <f>SUM(S44:S45)</f>
        <v>0</v>
      </c>
      <c r="T43" s="122">
        <f>SUM(T44:T45)</f>
        <v>0</v>
      </c>
      <c r="U43" s="123"/>
      <c r="V43" s="107"/>
      <c r="Z43" s="104"/>
      <c r="AA43" s="104"/>
    </row>
    <row r="44" spans="1:27" s="105" customFormat="1" ht="11.25" hidden="1">
      <c r="A44" s="184"/>
      <c r="B44" s="184"/>
      <c r="D44" s="106"/>
      <c r="E44" s="183" t="s">
        <v>279</v>
      </c>
      <c r="F44" s="178"/>
      <c r="G44" s="149"/>
      <c r="H44" s="149"/>
      <c r="I44" s="149"/>
      <c r="J44" s="149"/>
      <c r="K44" s="149"/>
      <c r="L44" s="149"/>
      <c r="M44" s="149"/>
      <c r="N44" s="150"/>
      <c r="O44" s="150"/>
      <c r="P44" s="149"/>
      <c r="Q44" s="149"/>
      <c r="R44" s="149"/>
      <c r="S44" s="149"/>
      <c r="T44" s="149"/>
      <c r="U44" s="151"/>
      <c r="V44" s="107"/>
      <c r="Z44" s="104"/>
      <c r="AA44" s="104"/>
    </row>
    <row r="45" spans="1:27" s="105" customFormat="1" ht="12" hidden="1" thickBot="1">
      <c r="A45" s="184"/>
      <c r="B45" s="184"/>
      <c r="D45" s="106"/>
      <c r="E45" s="117"/>
      <c r="F45" s="177" t="s">
        <v>304</v>
      </c>
      <c r="G45" s="207"/>
      <c r="H45" s="208"/>
      <c r="I45" s="99"/>
      <c r="J45" s="99"/>
      <c r="K45" s="99"/>
      <c r="L45" s="99"/>
      <c r="M45" s="99"/>
      <c r="N45" s="99"/>
      <c r="O45" s="99"/>
      <c r="P45" s="99"/>
      <c r="Q45" s="99"/>
      <c r="R45" s="99"/>
      <c r="S45" s="99"/>
      <c r="T45" s="99"/>
      <c r="U45" s="100"/>
      <c r="V45" s="107"/>
      <c r="Z45" s="104"/>
      <c r="AA45" s="104"/>
    </row>
    <row r="46" spans="1:27" s="105" customFormat="1" ht="12" hidden="1" thickBot="1">
      <c r="A46" s="184"/>
      <c r="B46" s="184"/>
      <c r="C46" s="160" t="s">
        <v>262</v>
      </c>
      <c r="D46" s="106"/>
      <c r="E46" s="120" t="s">
        <v>229</v>
      </c>
      <c r="F46" s="193" t="s">
        <v>225</v>
      </c>
      <c r="G46" s="116"/>
      <c r="H46" s="116"/>
      <c r="I46" s="116"/>
      <c r="J46" s="116"/>
      <c r="K46" s="116"/>
      <c r="L46" s="126">
        <f>SUM(L47:L48)</f>
        <v>0</v>
      </c>
      <c r="M46" s="189"/>
      <c r="N46" s="126">
        <f>SUM(N47:N48)/2</f>
        <v>0</v>
      </c>
      <c r="O46" s="126">
        <f>SUM(O47:O48)/2</f>
        <v>0</v>
      </c>
      <c r="P46" s="126">
        <f>SUM(P47:P48)/2</f>
        <v>0</v>
      </c>
      <c r="Q46" s="126">
        <f>SUM(Q47:Q48)/2</f>
        <v>0</v>
      </c>
      <c r="R46" s="126">
        <f>SUM(R47:R48)</f>
        <v>0</v>
      </c>
      <c r="S46" s="126">
        <f>SUM(S47:S48)</f>
        <v>0</v>
      </c>
      <c r="T46" s="126">
        <f>SUM(T47:T48)</f>
        <v>0</v>
      </c>
      <c r="U46" s="190"/>
      <c r="V46" s="107"/>
      <c r="Z46" s="104"/>
      <c r="AA46" s="104"/>
    </row>
    <row r="47" spans="1:27" s="105" customFormat="1" ht="11.25" hidden="1">
      <c r="A47" s="184"/>
      <c r="B47" s="184"/>
      <c r="D47" s="106"/>
      <c r="E47" s="183" t="s">
        <v>280</v>
      </c>
      <c r="F47" s="178"/>
      <c r="G47" s="149"/>
      <c r="H47" s="149"/>
      <c r="I47" s="149"/>
      <c r="J47" s="149"/>
      <c r="K47" s="149"/>
      <c r="L47" s="149"/>
      <c r="M47" s="149"/>
      <c r="N47" s="150"/>
      <c r="O47" s="150"/>
      <c r="P47" s="149"/>
      <c r="Q47" s="149"/>
      <c r="R47" s="149"/>
      <c r="S47" s="149"/>
      <c r="T47" s="149"/>
      <c r="U47" s="151"/>
      <c r="V47" s="107"/>
      <c r="Z47" s="104"/>
      <c r="AA47" s="104"/>
    </row>
    <row r="48" spans="1:27" s="105" customFormat="1" ht="12" hidden="1" thickBot="1">
      <c r="A48" s="184"/>
      <c r="B48" s="184"/>
      <c r="D48" s="106"/>
      <c r="E48" s="117"/>
      <c r="F48" s="177" t="s">
        <v>227</v>
      </c>
      <c r="G48" s="207" t="s">
        <v>301</v>
      </c>
      <c r="H48" s="208"/>
      <c r="I48" s="99"/>
      <c r="J48" s="99"/>
      <c r="K48" s="99"/>
      <c r="L48" s="99"/>
      <c r="M48" s="99"/>
      <c r="N48" s="99"/>
      <c r="O48" s="99"/>
      <c r="P48" s="99"/>
      <c r="Q48" s="99"/>
      <c r="R48" s="99"/>
      <c r="S48" s="99"/>
      <c r="T48" s="99"/>
      <c r="U48" s="100"/>
      <c r="V48" s="107"/>
      <c r="Z48" s="104"/>
      <c r="AA48" s="104"/>
    </row>
    <row r="49" spans="1:27" s="105" customFormat="1" ht="12" hidden="1" thickBot="1">
      <c r="A49" s="184"/>
      <c r="B49" s="184"/>
      <c r="C49" s="160" t="s">
        <v>262</v>
      </c>
      <c r="D49" s="106"/>
      <c r="E49" s="120" t="s">
        <v>265</v>
      </c>
      <c r="F49" s="193" t="s">
        <v>226</v>
      </c>
      <c r="G49" s="116"/>
      <c r="H49" s="116"/>
      <c r="I49" s="116"/>
      <c r="J49" s="116"/>
      <c r="K49" s="116"/>
      <c r="L49" s="126">
        <f>SUM(L50:L51)</f>
        <v>0</v>
      </c>
      <c r="M49" s="189"/>
      <c r="N49" s="126">
        <f>SUM(N50:N51)/2</f>
        <v>0</v>
      </c>
      <c r="O49" s="126">
        <f>SUM(O50:O51)/2</f>
        <v>0</v>
      </c>
      <c r="P49" s="126">
        <f>SUM(P50:P51)/2</f>
        <v>0</v>
      </c>
      <c r="Q49" s="126">
        <f>SUM(Q50:Q51)/2</f>
        <v>0</v>
      </c>
      <c r="R49" s="126">
        <f>SUM(R50:R51)</f>
        <v>0</v>
      </c>
      <c r="S49" s="126">
        <f>SUM(S50:S51)</f>
        <v>0</v>
      </c>
      <c r="T49" s="126">
        <f>SUM(T50:T51)</f>
        <v>0</v>
      </c>
      <c r="U49" s="190"/>
      <c r="V49" s="107"/>
      <c r="Z49" s="104"/>
      <c r="AA49" s="104"/>
    </row>
    <row r="50" spans="1:27" s="105" customFormat="1" ht="11.25" hidden="1">
      <c r="A50" s="184"/>
      <c r="B50" s="184"/>
      <c r="D50" s="106"/>
      <c r="E50" s="183" t="s">
        <v>281</v>
      </c>
      <c r="F50" s="178"/>
      <c r="G50" s="149"/>
      <c r="H50" s="149"/>
      <c r="I50" s="149"/>
      <c r="J50" s="149"/>
      <c r="K50" s="149"/>
      <c r="L50" s="149"/>
      <c r="M50" s="149"/>
      <c r="N50" s="150"/>
      <c r="O50" s="150"/>
      <c r="P50" s="149"/>
      <c r="Q50" s="149"/>
      <c r="R50" s="149"/>
      <c r="S50" s="149"/>
      <c r="T50" s="149"/>
      <c r="U50" s="151"/>
      <c r="V50" s="107"/>
      <c r="Z50" s="104"/>
      <c r="AA50" s="104"/>
    </row>
    <row r="51" spans="1:27" s="105" customFormat="1" ht="12" hidden="1" thickBot="1">
      <c r="A51" s="184"/>
      <c r="B51" s="184"/>
      <c r="D51" s="106"/>
      <c r="E51" s="117"/>
      <c r="F51" s="177" t="s">
        <v>228</v>
      </c>
      <c r="G51" s="207" t="s">
        <v>301</v>
      </c>
      <c r="H51" s="208"/>
      <c r="I51" s="99"/>
      <c r="J51" s="99"/>
      <c r="K51" s="99"/>
      <c r="L51" s="99"/>
      <c r="M51" s="99"/>
      <c r="N51" s="99"/>
      <c r="O51" s="99"/>
      <c r="P51" s="99"/>
      <c r="Q51" s="99"/>
      <c r="R51" s="99"/>
      <c r="S51" s="99"/>
      <c r="T51" s="99"/>
      <c r="U51" s="100"/>
      <c r="V51" s="107"/>
      <c r="Z51" s="104"/>
      <c r="AA51" s="104"/>
    </row>
    <row r="52" spans="1:27" s="105" customFormat="1" ht="12" hidden="1" thickBot="1">
      <c r="A52" s="184"/>
      <c r="B52" s="184"/>
      <c r="C52" s="160" t="s">
        <v>262</v>
      </c>
      <c r="D52" s="106"/>
      <c r="E52" s="120" t="s">
        <v>266</v>
      </c>
      <c r="F52" s="162" t="s">
        <v>221</v>
      </c>
      <c r="G52" s="118"/>
      <c r="H52" s="118"/>
      <c r="I52" s="118"/>
      <c r="J52" s="118"/>
      <c r="K52" s="118"/>
      <c r="L52" s="122">
        <f>SUM(L53:L54)</f>
        <v>0</v>
      </c>
      <c r="M52" s="121"/>
      <c r="N52" s="122">
        <f>SUM(N53:N54)/2</f>
        <v>0</v>
      </c>
      <c r="O52" s="122">
        <f>SUM(O53:O54)/2</f>
        <v>0</v>
      </c>
      <c r="P52" s="122">
        <f>SUM(P53:P54)/2</f>
        <v>0</v>
      </c>
      <c r="Q52" s="122">
        <f>SUM(Q53:Q54)/2</f>
        <v>0</v>
      </c>
      <c r="R52" s="122">
        <f>SUM(R53:R54)</f>
        <v>0</v>
      </c>
      <c r="S52" s="122">
        <f>SUM(S53:S54)</f>
        <v>0</v>
      </c>
      <c r="T52" s="122">
        <f>SUM(T53:T54)</f>
        <v>0</v>
      </c>
      <c r="U52" s="123"/>
      <c r="V52" s="107"/>
      <c r="Z52" s="104"/>
      <c r="AA52" s="104"/>
    </row>
    <row r="53" spans="1:27" s="105" customFormat="1" ht="11.25" hidden="1">
      <c r="A53" s="184"/>
      <c r="B53" s="184"/>
      <c r="D53" s="106"/>
      <c r="E53" s="183" t="s">
        <v>282</v>
      </c>
      <c r="F53" s="178"/>
      <c r="G53" s="149"/>
      <c r="H53" s="149"/>
      <c r="I53" s="149"/>
      <c r="J53" s="149"/>
      <c r="K53" s="149"/>
      <c r="L53" s="149"/>
      <c r="M53" s="149"/>
      <c r="N53" s="150"/>
      <c r="O53" s="150"/>
      <c r="P53" s="149"/>
      <c r="Q53" s="149"/>
      <c r="R53" s="149"/>
      <c r="S53" s="149"/>
      <c r="T53" s="149"/>
      <c r="U53" s="151"/>
      <c r="V53" s="107"/>
      <c r="Z53" s="104"/>
      <c r="AA53" s="104"/>
    </row>
    <row r="54" spans="1:27" s="105" customFormat="1" ht="12" hidden="1" thickBot="1">
      <c r="A54" s="184"/>
      <c r="B54" s="184"/>
      <c r="D54" s="106"/>
      <c r="E54" s="117"/>
      <c r="F54" s="177" t="s">
        <v>222</v>
      </c>
      <c r="G54" s="207" t="s">
        <v>301</v>
      </c>
      <c r="H54" s="208"/>
      <c r="I54" s="99"/>
      <c r="J54" s="99"/>
      <c r="K54" s="99"/>
      <c r="L54" s="99"/>
      <c r="M54" s="99"/>
      <c r="N54" s="99"/>
      <c r="O54" s="99"/>
      <c r="P54" s="99"/>
      <c r="Q54" s="99"/>
      <c r="R54" s="99"/>
      <c r="S54" s="99"/>
      <c r="T54" s="99"/>
      <c r="U54" s="100"/>
      <c r="V54" s="107"/>
      <c r="Z54" s="104"/>
      <c r="AA54" s="104"/>
    </row>
    <row r="55" spans="1:27" s="105" customFormat="1" ht="11.25">
      <c r="A55" s="184"/>
      <c r="B55" s="184"/>
      <c r="C55" s="160" t="s">
        <v>262</v>
      </c>
      <c r="D55" s="106"/>
      <c r="E55" s="127" t="s">
        <v>146</v>
      </c>
      <c r="F55" s="128" t="s">
        <v>230</v>
      </c>
      <c r="G55" s="116"/>
      <c r="H55" s="116"/>
      <c r="I55" s="116"/>
      <c r="J55" s="116"/>
      <c r="K55" s="116"/>
      <c r="L55" s="122">
        <f>L56+L59+L62</f>
        <v>0</v>
      </c>
      <c r="M55" s="116"/>
      <c r="N55" s="122">
        <f aca="true" t="shared" si="3" ref="N55:T55">N56+N59+N62</f>
        <v>0</v>
      </c>
      <c r="O55" s="122">
        <f t="shared" si="3"/>
        <v>0</v>
      </c>
      <c r="P55" s="122">
        <f t="shared" si="3"/>
        <v>0</v>
      </c>
      <c r="Q55" s="122">
        <f t="shared" si="3"/>
        <v>0</v>
      </c>
      <c r="R55" s="122">
        <f t="shared" si="3"/>
        <v>0</v>
      </c>
      <c r="S55" s="122">
        <f t="shared" si="3"/>
        <v>0</v>
      </c>
      <c r="T55" s="122">
        <f t="shared" si="3"/>
        <v>0</v>
      </c>
      <c r="U55" s="153"/>
      <c r="V55" s="107"/>
      <c r="Z55" s="104"/>
      <c r="AA55" s="104"/>
    </row>
    <row r="56" spans="1:27" s="105" customFormat="1" ht="12" hidden="1" thickBot="1">
      <c r="A56" s="184"/>
      <c r="B56" s="184"/>
      <c r="C56" s="160" t="s">
        <v>262</v>
      </c>
      <c r="D56" s="106"/>
      <c r="E56" s="120" t="s">
        <v>147</v>
      </c>
      <c r="F56" s="161" t="s">
        <v>231</v>
      </c>
      <c r="G56" s="194"/>
      <c r="H56" s="194"/>
      <c r="I56" s="194"/>
      <c r="J56" s="194"/>
      <c r="K56" s="194"/>
      <c r="L56" s="195">
        <f>SUM(L57:L58)</f>
        <v>0</v>
      </c>
      <c r="M56" s="196"/>
      <c r="N56" s="195">
        <f>SUM(N57:N58)/2</f>
        <v>0</v>
      </c>
      <c r="O56" s="195">
        <f>SUM(O57:O58)/2</f>
        <v>0</v>
      </c>
      <c r="P56" s="195">
        <f>SUM(P57:P58)/2</f>
        <v>0</v>
      </c>
      <c r="Q56" s="195">
        <f>SUM(Q57:Q58)/2</f>
        <v>0</v>
      </c>
      <c r="R56" s="195">
        <f>SUM(R57:R58)</f>
        <v>0</v>
      </c>
      <c r="S56" s="195">
        <f>SUM(S57:S58)</f>
        <v>0</v>
      </c>
      <c r="T56" s="195">
        <f>SUM(T57:T58)</f>
        <v>0</v>
      </c>
      <c r="U56" s="197"/>
      <c r="V56" s="107"/>
      <c r="Z56" s="104"/>
      <c r="AA56" s="104"/>
    </row>
    <row r="57" spans="1:27" s="105" customFormat="1" ht="11.25" hidden="1">
      <c r="A57" s="184"/>
      <c r="B57" s="184"/>
      <c r="D57" s="106"/>
      <c r="E57" s="183" t="s">
        <v>283</v>
      </c>
      <c r="F57" s="178"/>
      <c r="G57" s="149"/>
      <c r="H57" s="149"/>
      <c r="I57" s="149"/>
      <c r="J57" s="149"/>
      <c r="K57" s="149"/>
      <c r="L57" s="149"/>
      <c r="M57" s="149"/>
      <c r="N57" s="150"/>
      <c r="O57" s="150"/>
      <c r="P57" s="149"/>
      <c r="Q57" s="149"/>
      <c r="R57" s="149"/>
      <c r="S57" s="149"/>
      <c r="T57" s="149"/>
      <c r="U57" s="151"/>
      <c r="V57" s="107"/>
      <c r="Z57" s="104"/>
      <c r="AA57" s="104"/>
    </row>
    <row r="58" spans="1:27" s="105" customFormat="1" ht="12" hidden="1" thickBot="1">
      <c r="A58" s="184"/>
      <c r="B58" s="184"/>
      <c r="D58" s="106"/>
      <c r="E58" s="117"/>
      <c r="F58" s="177" t="s">
        <v>232</v>
      </c>
      <c r="G58" s="207" t="s">
        <v>301</v>
      </c>
      <c r="H58" s="208"/>
      <c r="I58" s="99"/>
      <c r="J58" s="99"/>
      <c r="K58" s="99"/>
      <c r="L58" s="99"/>
      <c r="M58" s="99"/>
      <c r="N58" s="99"/>
      <c r="O58" s="99"/>
      <c r="P58" s="99"/>
      <c r="Q58" s="99"/>
      <c r="R58" s="99"/>
      <c r="S58" s="99"/>
      <c r="T58" s="99"/>
      <c r="U58" s="100"/>
      <c r="V58" s="107"/>
      <c r="Z58" s="104"/>
      <c r="AA58" s="104"/>
    </row>
    <row r="59" spans="1:27" s="105" customFormat="1" ht="12" hidden="1" thickBot="1">
      <c r="A59" s="184"/>
      <c r="B59" s="184"/>
      <c r="C59" s="160" t="s">
        <v>262</v>
      </c>
      <c r="D59" s="106"/>
      <c r="E59" s="120" t="s">
        <v>150</v>
      </c>
      <c r="F59" s="162" t="s">
        <v>233</v>
      </c>
      <c r="G59" s="116"/>
      <c r="H59" s="116"/>
      <c r="I59" s="116"/>
      <c r="J59" s="116"/>
      <c r="K59" s="116"/>
      <c r="L59" s="126">
        <f>SUM(L60:L61)</f>
        <v>0</v>
      </c>
      <c r="M59" s="189"/>
      <c r="N59" s="126">
        <f>SUM(N60:N61)/2</f>
        <v>0</v>
      </c>
      <c r="O59" s="126">
        <f>SUM(O60:O61)/2</f>
        <v>0</v>
      </c>
      <c r="P59" s="126">
        <f>SUM(P60:P61)/2</f>
        <v>0</v>
      </c>
      <c r="Q59" s="126">
        <f>SUM(Q60:Q61)/2</f>
        <v>0</v>
      </c>
      <c r="R59" s="126">
        <f>SUM(R60:R61)</f>
        <v>0</v>
      </c>
      <c r="S59" s="126">
        <f>SUM(S60:S61)</f>
        <v>0</v>
      </c>
      <c r="T59" s="126">
        <f>SUM(T60:T61)</f>
        <v>0</v>
      </c>
      <c r="U59" s="190"/>
      <c r="V59" s="107"/>
      <c r="Z59" s="104"/>
      <c r="AA59" s="104"/>
    </row>
    <row r="60" spans="1:27" s="105" customFormat="1" ht="11.25" hidden="1">
      <c r="A60" s="184"/>
      <c r="B60" s="184"/>
      <c r="D60" s="106"/>
      <c r="E60" s="183" t="s">
        <v>284</v>
      </c>
      <c r="F60" s="178"/>
      <c r="G60" s="149"/>
      <c r="H60" s="149"/>
      <c r="I60" s="149"/>
      <c r="J60" s="149"/>
      <c r="K60" s="149"/>
      <c r="L60" s="149"/>
      <c r="M60" s="149"/>
      <c r="N60" s="150"/>
      <c r="O60" s="150"/>
      <c r="P60" s="149"/>
      <c r="Q60" s="149"/>
      <c r="R60" s="149"/>
      <c r="S60" s="149"/>
      <c r="T60" s="149"/>
      <c r="U60" s="151"/>
      <c r="V60" s="107"/>
      <c r="Z60" s="104"/>
      <c r="AA60" s="104"/>
    </row>
    <row r="61" spans="1:27" s="105" customFormat="1" ht="12" hidden="1" thickBot="1">
      <c r="A61" s="184"/>
      <c r="B61" s="184"/>
      <c r="D61" s="106"/>
      <c r="E61" s="117"/>
      <c r="F61" s="177" t="s">
        <v>234</v>
      </c>
      <c r="G61" s="207" t="s">
        <v>301</v>
      </c>
      <c r="H61" s="208"/>
      <c r="I61" s="99"/>
      <c r="J61" s="99"/>
      <c r="K61" s="99"/>
      <c r="L61" s="99"/>
      <c r="M61" s="99"/>
      <c r="N61" s="99"/>
      <c r="O61" s="99"/>
      <c r="P61" s="99"/>
      <c r="Q61" s="99"/>
      <c r="R61" s="99"/>
      <c r="S61" s="99"/>
      <c r="T61" s="99"/>
      <c r="U61" s="100"/>
      <c r="V61" s="107"/>
      <c r="Z61" s="104"/>
      <c r="AA61" s="104"/>
    </row>
    <row r="62" spans="1:27" s="105" customFormat="1" ht="12" hidden="1" thickBot="1">
      <c r="A62" s="184"/>
      <c r="B62" s="184"/>
      <c r="C62" s="160" t="s">
        <v>262</v>
      </c>
      <c r="D62" s="106"/>
      <c r="E62" s="120" t="s">
        <v>235</v>
      </c>
      <c r="F62" s="193" t="s">
        <v>221</v>
      </c>
      <c r="G62" s="116"/>
      <c r="H62" s="116"/>
      <c r="I62" s="116"/>
      <c r="J62" s="116"/>
      <c r="K62" s="116"/>
      <c r="L62" s="126">
        <f>SUM(L63:L64)</f>
        <v>0</v>
      </c>
      <c r="M62" s="189"/>
      <c r="N62" s="126">
        <f>SUM(N63:N64)/2</f>
        <v>0</v>
      </c>
      <c r="O62" s="126">
        <f>SUM(O63:O64)/2</f>
        <v>0</v>
      </c>
      <c r="P62" s="126">
        <f>SUM(P63:P64)/2</f>
        <v>0</v>
      </c>
      <c r="Q62" s="126">
        <f>SUM(Q63:Q64)/2</f>
        <v>0</v>
      </c>
      <c r="R62" s="126">
        <f>SUM(R63:R64)</f>
        <v>0</v>
      </c>
      <c r="S62" s="126">
        <f>SUM(S63:S64)</f>
        <v>0</v>
      </c>
      <c r="T62" s="126">
        <f>SUM(T63:T64)</f>
        <v>0</v>
      </c>
      <c r="U62" s="190"/>
      <c r="V62" s="107"/>
      <c r="Z62" s="104"/>
      <c r="AA62" s="104"/>
    </row>
    <row r="63" spans="1:27" s="105" customFormat="1" ht="11.25" hidden="1">
      <c r="A63" s="184"/>
      <c r="B63" s="184"/>
      <c r="D63" s="106"/>
      <c r="E63" s="183" t="s">
        <v>285</v>
      </c>
      <c r="F63" s="178"/>
      <c r="G63" s="149"/>
      <c r="H63" s="149"/>
      <c r="I63" s="149"/>
      <c r="J63" s="149"/>
      <c r="K63" s="149"/>
      <c r="L63" s="149"/>
      <c r="M63" s="149"/>
      <c r="N63" s="150"/>
      <c r="O63" s="150"/>
      <c r="P63" s="149"/>
      <c r="Q63" s="149"/>
      <c r="R63" s="149"/>
      <c r="S63" s="149"/>
      <c r="T63" s="149"/>
      <c r="U63" s="151"/>
      <c r="V63" s="107"/>
      <c r="Z63" s="104"/>
      <c r="AA63" s="104"/>
    </row>
    <row r="64" spans="1:27" s="105" customFormat="1" ht="12" hidden="1" thickBot="1">
      <c r="A64" s="184"/>
      <c r="B64" s="184"/>
      <c r="D64" s="106"/>
      <c r="E64" s="117"/>
      <c r="F64" s="177" t="s">
        <v>222</v>
      </c>
      <c r="G64" s="207" t="s">
        <v>301</v>
      </c>
      <c r="H64" s="208"/>
      <c r="I64" s="99"/>
      <c r="J64" s="99"/>
      <c r="K64" s="99"/>
      <c r="L64" s="99"/>
      <c r="M64" s="99"/>
      <c r="N64" s="99"/>
      <c r="O64" s="99"/>
      <c r="P64" s="99"/>
      <c r="Q64" s="99"/>
      <c r="R64" s="99"/>
      <c r="S64" s="99"/>
      <c r="T64" s="99"/>
      <c r="U64" s="100"/>
      <c r="V64" s="107"/>
      <c r="Z64" s="104"/>
      <c r="AA64" s="104"/>
    </row>
    <row r="65" spans="1:27" s="105" customFormat="1" ht="12" thickBot="1">
      <c r="A65" s="184"/>
      <c r="B65" s="184"/>
      <c r="C65" s="160" t="s">
        <v>262</v>
      </c>
      <c r="D65" s="106"/>
      <c r="E65" s="127" t="s">
        <v>145</v>
      </c>
      <c r="F65" s="128" t="s">
        <v>236</v>
      </c>
      <c r="G65" s="118"/>
      <c r="H65" s="118"/>
      <c r="I65" s="118"/>
      <c r="J65" s="118"/>
      <c r="K65" s="118"/>
      <c r="L65" s="122">
        <f>SUM(L66:L67)</f>
        <v>0</v>
      </c>
      <c r="M65" s="121"/>
      <c r="N65" s="122">
        <f>SUM(N66:N67)/2</f>
        <v>0</v>
      </c>
      <c r="O65" s="122">
        <f>SUM(O66:O67)/2</f>
        <v>0</v>
      </c>
      <c r="P65" s="122">
        <f>SUM(P66:P67)/2</f>
        <v>0</v>
      </c>
      <c r="Q65" s="122">
        <f>SUM(Q66:Q67)/2</f>
        <v>0</v>
      </c>
      <c r="R65" s="122">
        <f>SUM(R66:R67)</f>
        <v>0</v>
      </c>
      <c r="S65" s="122">
        <f>SUM(S66:S67)</f>
        <v>0</v>
      </c>
      <c r="T65" s="122">
        <f>SUM(T66:T67)</f>
        <v>0</v>
      </c>
      <c r="U65" s="123"/>
      <c r="V65" s="107"/>
      <c r="Z65" s="104"/>
      <c r="AA65" s="104"/>
    </row>
    <row r="66" spans="1:27" s="105" customFormat="1" ht="12" hidden="1" thickBot="1">
      <c r="A66" s="184"/>
      <c r="B66" s="184"/>
      <c r="D66" s="106"/>
      <c r="E66" s="183" t="s">
        <v>286</v>
      </c>
      <c r="F66" s="175"/>
      <c r="G66" s="149"/>
      <c r="H66" s="149"/>
      <c r="I66" s="149"/>
      <c r="J66" s="149"/>
      <c r="K66" s="149"/>
      <c r="L66" s="149"/>
      <c r="M66" s="149"/>
      <c r="N66" s="150"/>
      <c r="O66" s="150"/>
      <c r="P66" s="149"/>
      <c r="Q66" s="149"/>
      <c r="R66" s="149"/>
      <c r="S66" s="149"/>
      <c r="T66" s="149"/>
      <c r="U66" s="151"/>
      <c r="V66" s="107"/>
      <c r="Z66" s="104"/>
      <c r="AA66" s="104"/>
    </row>
    <row r="67" spans="1:27" s="105" customFormat="1" ht="12" hidden="1" thickBot="1">
      <c r="A67" s="184"/>
      <c r="B67" s="184"/>
      <c r="D67" s="106"/>
      <c r="E67" s="130"/>
      <c r="F67" s="179" t="s">
        <v>247</v>
      </c>
      <c r="G67" s="207" t="s">
        <v>301</v>
      </c>
      <c r="H67" s="208"/>
      <c r="I67" s="71"/>
      <c r="J67" s="71"/>
      <c r="K67" s="71"/>
      <c r="L67" s="71"/>
      <c r="M67" s="71"/>
      <c r="N67" s="71"/>
      <c r="O67" s="71"/>
      <c r="P67" s="71"/>
      <c r="Q67" s="71"/>
      <c r="R67" s="71"/>
      <c r="S67" s="71"/>
      <c r="T67" s="71"/>
      <c r="U67" s="131"/>
      <c r="V67" s="107"/>
      <c r="Z67" s="104"/>
      <c r="AA67" s="104"/>
    </row>
    <row r="68" spans="1:27" s="105" customFormat="1" ht="11.25">
      <c r="A68" s="184"/>
      <c r="B68" s="184"/>
      <c r="D68" s="106"/>
      <c r="E68" s="180"/>
      <c r="F68" s="181"/>
      <c r="G68" s="182"/>
      <c r="H68" s="182"/>
      <c r="I68" s="182"/>
      <c r="J68" s="182"/>
      <c r="K68" s="182"/>
      <c r="L68" s="182"/>
      <c r="M68" s="182"/>
      <c r="N68" s="182"/>
      <c r="O68" s="182"/>
      <c r="P68" s="182"/>
      <c r="Q68" s="182"/>
      <c r="R68" s="182"/>
      <c r="S68" s="182"/>
      <c r="T68" s="182"/>
      <c r="U68" s="182"/>
      <c r="V68" s="107"/>
      <c r="Z68" s="104"/>
      <c r="AA68" s="104"/>
    </row>
    <row r="69" spans="1:27" s="105" customFormat="1" ht="11.25">
      <c r="A69" s="184"/>
      <c r="B69" s="184"/>
      <c r="D69" s="106"/>
      <c r="E69" s="132" t="s">
        <v>237</v>
      </c>
      <c r="F69" s="133" t="s">
        <v>238</v>
      </c>
      <c r="G69" s="129"/>
      <c r="H69" s="129"/>
      <c r="I69" s="129"/>
      <c r="J69" s="129"/>
      <c r="K69" s="129"/>
      <c r="L69" s="129"/>
      <c r="M69" s="129"/>
      <c r="N69" s="129"/>
      <c r="O69" s="129"/>
      <c r="P69" s="129"/>
      <c r="Q69" s="129"/>
      <c r="R69" s="129"/>
      <c r="S69" s="129"/>
      <c r="T69" s="129"/>
      <c r="U69" s="129"/>
      <c r="V69" s="107"/>
      <c r="Z69" s="104"/>
      <c r="AA69" s="104"/>
    </row>
    <row r="70" spans="1:27" s="105" customFormat="1" ht="11.25">
      <c r="A70" s="184"/>
      <c r="B70" s="184"/>
      <c r="D70" s="106"/>
      <c r="E70" s="132" t="s">
        <v>239</v>
      </c>
      <c r="F70" s="133" t="s">
        <v>240</v>
      </c>
      <c r="G70" s="129"/>
      <c r="H70" s="129"/>
      <c r="I70" s="129"/>
      <c r="J70" s="129"/>
      <c r="K70" s="129"/>
      <c r="L70" s="129"/>
      <c r="M70" s="129"/>
      <c r="N70" s="129"/>
      <c r="O70" s="129"/>
      <c r="P70" s="129"/>
      <c r="Q70" s="129"/>
      <c r="R70" s="129"/>
      <c r="S70" s="129"/>
      <c r="T70" s="129"/>
      <c r="U70" s="129"/>
      <c r="V70" s="107"/>
      <c r="Z70" s="104"/>
      <c r="AA70" s="104"/>
    </row>
    <row r="71" spans="4:22" ht="11.25">
      <c r="D71" s="32"/>
      <c r="V71" s="109"/>
    </row>
    <row r="72" spans="4:21" ht="11.25">
      <c r="D72" s="34"/>
      <c r="E72" s="34"/>
      <c r="F72" s="34"/>
      <c r="G72" s="34"/>
      <c r="H72" s="34"/>
      <c r="I72" s="34"/>
      <c r="J72" s="34"/>
      <c r="K72" s="34"/>
      <c r="L72" s="34"/>
      <c r="M72" s="34"/>
      <c r="N72" s="34"/>
      <c r="O72" s="34"/>
      <c r="P72" s="34"/>
      <c r="Q72" s="34"/>
      <c r="R72" s="34"/>
      <c r="S72" s="34"/>
      <c r="T72" s="34"/>
      <c r="U72" s="34"/>
    </row>
  </sheetData>
  <sheetProtection password="E4D4" sheet="1" scenarios="1" formatColumns="0" formatRows="0"/>
  <mergeCells count="20">
    <mergeCell ref="D12:V12"/>
    <mergeCell ref="R16:S16"/>
    <mergeCell ref="D10:V10"/>
    <mergeCell ref="T4:V4"/>
    <mergeCell ref="U7:V7"/>
    <mergeCell ref="T6:V6"/>
    <mergeCell ref="T5:V5"/>
    <mergeCell ref="M16:M17"/>
    <mergeCell ref="J16:K16"/>
    <mergeCell ref="D11:V11"/>
    <mergeCell ref="H18:I18"/>
    <mergeCell ref="H16:I17"/>
    <mergeCell ref="N16:O16"/>
    <mergeCell ref="U16:U17"/>
    <mergeCell ref="E16:E17"/>
    <mergeCell ref="F16:F17"/>
    <mergeCell ref="G16:G17"/>
    <mergeCell ref="T16:T17"/>
    <mergeCell ref="P16:Q16"/>
    <mergeCell ref="L16:L17"/>
  </mergeCells>
  <dataValidations count="1">
    <dataValidation type="whole" allowBlank="1" showInputMessage="1" showErrorMessage="1" sqref="H35 H38 H42 H45 H48 H51 H54 H58 H61 H64 H67 H32 H29 H26 H22">
      <formula1>0</formula1>
      <formula2>200</formula2>
    </dataValidation>
  </dataValidations>
  <hyperlinks>
    <hyperlink ref="F26" location="'Производство тепла'!F1" display="Добавить дымовые трубы"/>
    <hyperlink ref="F32" location="'Производство тепла'!F1" display="Добавить дымовые трубы"/>
    <hyperlink ref="F35" location="'Производство тепла'!F1" display="Добавить дымовые трубы"/>
    <hyperlink ref="F38" location="'Производство тепла'!F1" display="Добавить дымовые трубы"/>
    <hyperlink ref="F48" location="'Производство тепла'!F1" display="Добавить дымовые трубы"/>
    <hyperlink ref="F64" location="'Производство тепла'!F1" display="Добавить дымовые трубы"/>
    <hyperlink ref="F67" location="'Производство тепла'!F1" display="Добавить дымовые трубы"/>
    <hyperlink ref="F22" location="'Производство тепла'!F1" display="Добавить здания"/>
    <hyperlink ref="C20" location="'Производство тепла'!C1" display="+"/>
    <hyperlink ref="C23" location="'Производство тепла'!C1" display="+"/>
    <hyperlink ref="C36" location="'Производство тепла'!C1" display="+"/>
    <hyperlink ref="C39" location="'Производство тепла'!C1" display="+"/>
    <hyperlink ref="C65" location="'Производство тепла'!C1" display="+"/>
    <hyperlink ref="C24" location="'Производство тепла'!C1" display="+"/>
    <hyperlink ref="C27" location="'Производство тепла'!C1" display="+"/>
    <hyperlink ref="C30" location="'Производство тепла'!C1" display="+"/>
    <hyperlink ref="C33" location="'Производство тепла'!C1" display="+"/>
    <hyperlink ref="C40" location="'Производство тепла'!C1" display="+"/>
    <hyperlink ref="C43" location="'Производство тепла'!C1" display="+"/>
    <hyperlink ref="C46" location="'Производство тепла'!C1" display="+"/>
    <hyperlink ref="C49" location="'Производство тепла'!C1" display="+"/>
    <hyperlink ref="C62" location="'Производство тепла'!C1" display="+"/>
    <hyperlink ref="F51" location="'Производство тепла'!F1" display="Добавить дымовые трубы"/>
    <hyperlink ref="C52" location="'Производство тепла'!C1" display="+"/>
    <hyperlink ref="F54" location="'Производство тепла'!F1" display="Добавить дымовые трубы"/>
    <hyperlink ref="C59" location="'Производство тепла'!C1" display="+"/>
    <hyperlink ref="C55" location="'Производство тепла'!C1" display="+"/>
    <hyperlink ref="F58" location="'Производство тепла'!F1" display="Добавить дымовые трубы"/>
    <hyperlink ref="C56" location="'Производство тепла'!C1" display="+"/>
    <hyperlink ref="F61" location="'Производство тепла'!F1" display="Добавить дымовые трубы"/>
    <hyperlink ref="F29" location="'Источники финансирования'!F1" display="Добавить градирни"/>
    <hyperlink ref="F42" location="'Источники финансирования'!F1" display="Добавить турбоагрегаты"/>
    <hyperlink ref="F45" location="'Источники финансирования'!F1" display="Добавить генераторы"/>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9" r:id="rId2"/>
  <legacyDrawing r:id="rId1"/>
</worksheet>
</file>

<file path=xl/worksheets/sheet8.xml><?xml version="1.0" encoding="utf-8"?>
<worksheet xmlns="http://schemas.openxmlformats.org/spreadsheetml/2006/main" xmlns:r="http://schemas.openxmlformats.org/officeDocument/2006/relationships">
  <sheetPr codeName="Лист2">
    <pageSetUpPr fitToPage="1"/>
  </sheetPr>
  <dimension ref="A1:AA39"/>
  <sheetViews>
    <sheetView showGridLines="0" zoomScalePageLayoutView="0" workbookViewId="0" topLeftCell="C9">
      <selection activeCell="D4" sqref="D4:V39"/>
    </sheetView>
  </sheetViews>
  <sheetFormatPr defaultColWidth="9.140625" defaultRowHeight="11.25"/>
  <cols>
    <col min="1" max="2" width="9.57421875" style="46" hidden="1" customWidth="1"/>
    <col min="3" max="3" width="17.8515625" style="0" customWidth="1"/>
    <col min="5" max="5" width="11.7109375" style="0" bestFit="1" customWidth="1"/>
    <col min="6" max="6" width="52.8515625" style="0" customWidth="1"/>
    <col min="7" max="7" width="25.7109375" style="0" customWidth="1"/>
    <col min="8" max="8" width="21.421875" style="0" customWidth="1"/>
    <col min="9" max="9" width="11.421875" style="0" customWidth="1"/>
    <col min="10" max="12" width="15.8515625" style="0" customWidth="1"/>
    <col min="13" max="13" width="35.8515625" style="0" bestFit="1" customWidth="1"/>
    <col min="14" max="20" width="15.8515625" style="0" customWidth="1"/>
    <col min="21" max="21" width="16.57421875" style="0" customWidth="1"/>
    <col min="26" max="27" width="9.140625" style="46" hidden="1" customWidth="1"/>
  </cols>
  <sheetData>
    <row r="1" spans="1:21" s="46" customFormat="1" ht="11.25" customHeight="1" hidden="1">
      <c r="A1" s="46">
        <f>ID</f>
        <v>26361096</v>
      </c>
      <c r="G1" s="48"/>
      <c r="H1" s="48"/>
      <c r="I1" s="48"/>
      <c r="J1" s="48"/>
      <c r="K1" s="48"/>
      <c r="L1" s="48"/>
      <c r="M1" s="48"/>
      <c r="N1" s="48"/>
      <c r="O1" s="48"/>
      <c r="P1" s="48"/>
      <c r="Q1" s="48"/>
      <c r="R1" s="48"/>
      <c r="S1" s="48"/>
      <c r="T1" s="48"/>
      <c r="U1" s="48"/>
    </row>
    <row r="2" spans="7:21" s="46" customFormat="1" ht="11.25" customHeight="1" hidden="1">
      <c r="G2" s="47"/>
      <c r="H2" s="47"/>
      <c r="I2" s="47"/>
      <c r="J2" s="47"/>
      <c r="K2" s="47"/>
      <c r="L2" s="47"/>
      <c r="M2" s="47"/>
      <c r="N2" s="47"/>
      <c r="O2" s="47"/>
      <c r="P2" s="47"/>
      <c r="Q2" s="47"/>
      <c r="R2" s="47"/>
      <c r="S2" s="47"/>
      <c r="T2" s="47"/>
      <c r="U2" s="47"/>
    </row>
    <row r="3" s="46" customFormat="1" ht="11.25" customHeight="1" hidden="1">
      <c r="V3" s="60"/>
    </row>
    <row r="4" spans="1:22" s="108" customFormat="1" ht="11.25" customHeight="1" hidden="1">
      <c r="A4" s="46"/>
      <c r="B4" s="46"/>
      <c r="T4" s="304" t="s">
        <v>177</v>
      </c>
      <c r="U4" s="304"/>
      <c r="V4" s="304"/>
    </row>
    <row r="5" spans="1:22" s="108" customFormat="1" ht="11.25" customHeight="1" hidden="1">
      <c r="A5" s="46"/>
      <c r="B5" s="46"/>
      <c r="T5" s="306">
        <f>IF(B_POST="","",B_POST)</f>
      </c>
      <c r="U5" s="306"/>
      <c r="V5" s="306"/>
    </row>
    <row r="6" spans="1:22" s="108" customFormat="1" ht="11.25" customHeight="1" hidden="1">
      <c r="A6" s="46"/>
      <c r="B6" s="46"/>
      <c r="T6" s="306">
        <f>IF(B_FIO="","",B_FIO)</f>
      </c>
      <c r="U6" s="306"/>
      <c r="V6" s="306"/>
    </row>
    <row r="7" spans="1:22" s="108" customFormat="1" ht="11.25" customHeight="1" hidden="1">
      <c r="A7" s="46"/>
      <c r="B7" s="46"/>
      <c r="T7" s="112"/>
      <c r="U7" s="305" t="s">
        <v>178</v>
      </c>
      <c r="V7" s="305"/>
    </row>
    <row r="8" spans="1:22" s="108" customFormat="1" ht="11.25" customHeight="1" hidden="1">
      <c r="A8" s="46"/>
      <c r="B8" s="46"/>
      <c r="T8" s="113"/>
      <c r="U8" s="163" t="s">
        <v>179</v>
      </c>
      <c r="V8" s="113"/>
    </row>
    <row r="9" ht="12" thickBot="1">
      <c r="V9" s="111"/>
    </row>
    <row r="10" spans="4:22" ht="15" customHeight="1">
      <c r="D10" s="301" t="s">
        <v>176</v>
      </c>
      <c r="E10" s="302"/>
      <c r="F10" s="302"/>
      <c r="G10" s="302"/>
      <c r="H10" s="302"/>
      <c r="I10" s="302"/>
      <c r="J10" s="302"/>
      <c r="K10" s="302"/>
      <c r="L10" s="302"/>
      <c r="M10" s="302"/>
      <c r="N10" s="302"/>
      <c r="O10" s="302"/>
      <c r="P10" s="302"/>
      <c r="Q10" s="302"/>
      <c r="R10" s="302"/>
      <c r="S10" s="302"/>
      <c r="T10" s="302"/>
      <c r="U10" s="302"/>
      <c r="V10" s="303"/>
    </row>
    <row r="11" spans="4:22" ht="15" customHeight="1">
      <c r="D11" s="309" t="str">
        <f>COMPANY&amp;", "&amp;YEAR_PERIOD&amp;" год "&amp;Титульный!$F$25</f>
        <v>,  год </v>
      </c>
      <c r="E11" s="310"/>
      <c r="F11" s="310"/>
      <c r="G11" s="310"/>
      <c r="H11" s="310"/>
      <c r="I11" s="310"/>
      <c r="J11" s="310"/>
      <c r="K11" s="310"/>
      <c r="L11" s="310"/>
      <c r="M11" s="310"/>
      <c r="N11" s="310"/>
      <c r="O11" s="310"/>
      <c r="P11" s="310"/>
      <c r="Q11" s="310"/>
      <c r="R11" s="310"/>
      <c r="S11" s="310"/>
      <c r="T11" s="310"/>
      <c r="U11" s="310"/>
      <c r="V11" s="311"/>
    </row>
    <row r="12" spans="4:22" ht="15" customHeight="1" thickBot="1">
      <c r="D12" s="252" t="s">
        <v>189</v>
      </c>
      <c r="E12" s="253"/>
      <c r="F12" s="253"/>
      <c r="G12" s="253"/>
      <c r="H12" s="253"/>
      <c r="I12" s="253"/>
      <c r="J12" s="253"/>
      <c r="K12" s="253"/>
      <c r="L12" s="253"/>
      <c r="M12" s="253"/>
      <c r="N12" s="253"/>
      <c r="O12" s="253"/>
      <c r="P12" s="253"/>
      <c r="Q12" s="253"/>
      <c r="R12" s="253"/>
      <c r="S12" s="253"/>
      <c r="T12" s="253"/>
      <c r="U12" s="253"/>
      <c r="V12" s="254"/>
    </row>
    <row r="13" spans="4:22" s="108" customFormat="1" ht="16.5" customHeight="1">
      <c r="D13" s="114"/>
      <c r="E13" s="114"/>
      <c r="F13" s="114"/>
      <c r="G13" s="114"/>
      <c r="H13" s="114"/>
      <c r="I13" s="114"/>
      <c r="J13" s="114"/>
      <c r="K13" s="114"/>
      <c r="L13" s="114"/>
      <c r="M13" s="114"/>
      <c r="N13" s="114"/>
      <c r="O13" s="114"/>
      <c r="P13" s="114"/>
      <c r="Q13" s="114"/>
      <c r="R13" s="114"/>
      <c r="S13" s="114"/>
      <c r="T13" s="114"/>
      <c r="U13" s="114"/>
      <c r="V13" s="114"/>
    </row>
    <row r="15" spans="4:22" ht="12" thickBot="1">
      <c r="D15" s="33"/>
      <c r="E15" s="34"/>
      <c r="F15" s="34"/>
      <c r="G15" s="34"/>
      <c r="H15" s="34"/>
      <c r="I15" s="34"/>
      <c r="J15" s="34"/>
      <c r="K15" s="34"/>
      <c r="L15" s="34"/>
      <c r="M15" s="34"/>
      <c r="N15" s="34"/>
      <c r="O15" s="34"/>
      <c r="P15" s="34"/>
      <c r="Q15" s="34"/>
      <c r="R15" s="34"/>
      <c r="S15" s="34"/>
      <c r="T15" s="34"/>
      <c r="U15" s="34"/>
      <c r="V15" s="37"/>
    </row>
    <row r="16" spans="4:22" ht="48.75" customHeight="1">
      <c r="D16" s="32"/>
      <c r="E16" s="294" t="s">
        <v>40</v>
      </c>
      <c r="F16" s="296" t="s">
        <v>181</v>
      </c>
      <c r="G16" s="296" t="s">
        <v>182</v>
      </c>
      <c r="H16" s="288" t="s">
        <v>269</v>
      </c>
      <c r="I16" s="288"/>
      <c r="J16" s="307" t="s">
        <v>183</v>
      </c>
      <c r="K16" s="308"/>
      <c r="L16" s="296" t="s">
        <v>260</v>
      </c>
      <c r="M16" s="296" t="s">
        <v>185</v>
      </c>
      <c r="N16" s="290" t="str">
        <f>"Объем финансирования 
("&amp;YEAR_PERIOD&amp;" год)"</f>
        <v>Объем финансирования 
( год)</v>
      </c>
      <c r="O16" s="291"/>
      <c r="P16" s="299" t="s">
        <v>257</v>
      </c>
      <c r="Q16" s="300"/>
      <c r="R16" s="299" t="s">
        <v>259</v>
      </c>
      <c r="S16" s="300"/>
      <c r="T16" s="296" t="s">
        <v>258</v>
      </c>
      <c r="U16" s="292" t="s">
        <v>186</v>
      </c>
      <c r="V16" s="38"/>
    </row>
    <row r="17" spans="4:22" ht="48.75" customHeight="1" thickBot="1">
      <c r="D17" s="32"/>
      <c r="E17" s="295"/>
      <c r="F17" s="297"/>
      <c r="G17" s="298"/>
      <c r="H17" s="289"/>
      <c r="I17" s="289"/>
      <c r="J17" s="115" t="s">
        <v>184</v>
      </c>
      <c r="K17" s="115" t="s">
        <v>299</v>
      </c>
      <c r="L17" s="298"/>
      <c r="M17" s="298"/>
      <c r="N17" s="152" t="str">
        <f>"Всего 
("&amp;Period_name_1&amp;" "&amp;YEAR_PERIOD&amp;" г.) **"</f>
        <v>Всего 
(  г.) **</v>
      </c>
      <c r="O17" s="152" t="str">
        <f>"За отчетный период
 ("&amp;Period_name_0&amp;")"</f>
        <v>За отчетный период
 (  г.)</v>
      </c>
      <c r="P17" s="152" t="str">
        <f>"Всего 
("&amp;Period_name_1&amp;" "&amp;YEAR_PERIOD&amp;" г.) **"</f>
        <v>Всего 
(  г.) **</v>
      </c>
      <c r="Q17" s="152" t="str">
        <f>"За отчетный период
 ("&amp;Period_name_0&amp;")"</f>
        <v>За отчетный период
 (  г.)</v>
      </c>
      <c r="R17" s="152" t="str">
        <f>"Всего 
("&amp;Period_name_1&amp;" "&amp;YEAR_PERIOD&amp;" г.) **"</f>
        <v>Всего 
(  г.) **</v>
      </c>
      <c r="S17" s="152" t="str">
        <f>"За отчетный период
 ("&amp;Period_name_0&amp;")"</f>
        <v>За отчетный период
 (  г.)</v>
      </c>
      <c r="T17" s="298"/>
      <c r="U17" s="293"/>
      <c r="V17" s="38"/>
    </row>
    <row r="18" spans="4:22" ht="15.75" thickBot="1">
      <c r="D18" s="32"/>
      <c r="E18" s="139">
        <v>1</v>
      </c>
      <c r="F18" s="139">
        <v>2</v>
      </c>
      <c r="G18" s="139">
        <v>3</v>
      </c>
      <c r="H18" s="287">
        <v>4</v>
      </c>
      <c r="I18" s="287"/>
      <c r="J18" s="139">
        <v>5</v>
      </c>
      <c r="K18" s="139">
        <v>6</v>
      </c>
      <c r="L18" s="139">
        <v>7</v>
      </c>
      <c r="M18" s="139">
        <v>8</v>
      </c>
      <c r="N18" s="139" t="s">
        <v>291</v>
      </c>
      <c r="O18" s="139" t="s">
        <v>292</v>
      </c>
      <c r="P18" s="139" t="s">
        <v>293</v>
      </c>
      <c r="Q18" s="139" t="s">
        <v>294</v>
      </c>
      <c r="R18" s="139" t="s">
        <v>295</v>
      </c>
      <c r="S18" s="139" t="s">
        <v>296</v>
      </c>
      <c r="T18" s="139" t="s">
        <v>297</v>
      </c>
      <c r="U18" s="139" t="s">
        <v>298</v>
      </c>
      <c r="V18" s="38"/>
    </row>
    <row r="19" spans="1:27" s="105" customFormat="1" ht="11.25">
      <c r="A19" s="104"/>
      <c r="B19" s="104"/>
      <c r="D19" s="106"/>
      <c r="E19" s="164"/>
      <c r="F19" s="156" t="s">
        <v>188</v>
      </c>
      <c r="G19" s="165"/>
      <c r="H19" s="165"/>
      <c r="I19" s="165"/>
      <c r="J19" s="165"/>
      <c r="K19" s="165"/>
      <c r="L19" s="158">
        <f>L20+L23+L26+L29+L32</f>
        <v>0</v>
      </c>
      <c r="M19" s="165"/>
      <c r="N19" s="158">
        <f aca="true" t="shared" si="0" ref="N19:T19">N20+N23+N26+N29+N32</f>
        <v>0</v>
      </c>
      <c r="O19" s="158">
        <f t="shared" si="0"/>
        <v>0</v>
      </c>
      <c r="P19" s="158">
        <f t="shared" si="0"/>
        <v>0</v>
      </c>
      <c r="Q19" s="158">
        <f t="shared" si="0"/>
        <v>0</v>
      </c>
      <c r="R19" s="158">
        <f t="shared" si="0"/>
        <v>0</v>
      </c>
      <c r="S19" s="158">
        <f t="shared" si="0"/>
        <v>0</v>
      </c>
      <c r="T19" s="158">
        <f t="shared" si="0"/>
        <v>0</v>
      </c>
      <c r="U19" s="166"/>
      <c r="V19" s="38"/>
      <c r="Z19" s="104"/>
      <c r="AA19" s="104"/>
    </row>
    <row r="20" spans="1:27" s="105" customFormat="1" ht="11.25">
      <c r="A20" s="104"/>
      <c r="B20" s="104"/>
      <c r="C20" s="160" t="s">
        <v>262</v>
      </c>
      <c r="D20" s="106"/>
      <c r="E20" s="127" t="s">
        <v>136</v>
      </c>
      <c r="F20" s="188" t="s">
        <v>241</v>
      </c>
      <c r="G20" s="116"/>
      <c r="H20" s="116"/>
      <c r="I20" s="116"/>
      <c r="J20" s="116"/>
      <c r="K20" s="116"/>
      <c r="L20" s="126">
        <f>SUM(L21:L22)</f>
        <v>0</v>
      </c>
      <c r="M20" s="189"/>
      <c r="N20" s="126">
        <f>SUM(N21:N22)/2</f>
        <v>0</v>
      </c>
      <c r="O20" s="126">
        <f>SUM(O21:O22)/2</f>
        <v>0</v>
      </c>
      <c r="P20" s="126">
        <f>SUM(P21:P22)/2</f>
        <v>0</v>
      </c>
      <c r="Q20" s="126">
        <f>SUM(Q21:Q22)/2</f>
        <v>0</v>
      </c>
      <c r="R20" s="126">
        <f>SUM(R21:R22)</f>
        <v>0</v>
      </c>
      <c r="S20" s="126">
        <f>SUM(S21:S22)</f>
        <v>0</v>
      </c>
      <c r="T20" s="126">
        <f>SUM(T21:T22)</f>
        <v>0</v>
      </c>
      <c r="U20" s="190"/>
      <c r="V20" s="38"/>
      <c r="Z20" s="104"/>
      <c r="AA20" s="104"/>
    </row>
    <row r="21" spans="1:27" s="105" customFormat="1" ht="11.25" hidden="1">
      <c r="A21" s="104"/>
      <c r="B21" s="104"/>
      <c r="C21" s="160"/>
      <c r="D21" s="106"/>
      <c r="E21" s="187" t="s">
        <v>272</v>
      </c>
      <c r="F21" s="175"/>
      <c r="G21" s="149"/>
      <c r="H21" s="149"/>
      <c r="I21" s="149"/>
      <c r="J21" s="149"/>
      <c r="K21" s="149"/>
      <c r="L21" s="149"/>
      <c r="M21" s="149"/>
      <c r="N21" s="150"/>
      <c r="O21" s="150"/>
      <c r="P21" s="149"/>
      <c r="Q21" s="149"/>
      <c r="R21" s="149"/>
      <c r="S21" s="149"/>
      <c r="T21" s="149"/>
      <c r="U21" s="151"/>
      <c r="V21" s="38"/>
      <c r="Z21" s="104"/>
      <c r="AA21" s="104"/>
    </row>
    <row r="22" spans="1:27" s="105" customFormat="1" ht="12" hidden="1" thickBot="1">
      <c r="A22" s="104"/>
      <c r="B22" s="104"/>
      <c r="D22" s="106"/>
      <c r="E22" s="117"/>
      <c r="F22" s="186" t="s">
        <v>242</v>
      </c>
      <c r="G22" s="207" t="s">
        <v>301</v>
      </c>
      <c r="H22" s="208"/>
      <c r="I22" s="99"/>
      <c r="J22" s="99"/>
      <c r="K22" s="99"/>
      <c r="L22" s="99"/>
      <c r="M22" s="99"/>
      <c r="N22" s="99"/>
      <c r="O22" s="99"/>
      <c r="P22" s="99"/>
      <c r="Q22" s="99"/>
      <c r="R22" s="99"/>
      <c r="S22" s="99"/>
      <c r="T22" s="99"/>
      <c r="U22" s="100"/>
      <c r="V22" s="38"/>
      <c r="Z22" s="104"/>
      <c r="AA22" s="104"/>
    </row>
    <row r="23" spans="1:27" s="105" customFormat="1" ht="11.25">
      <c r="A23" s="104"/>
      <c r="B23" s="104"/>
      <c r="C23" s="160" t="s">
        <v>262</v>
      </c>
      <c r="D23" s="106"/>
      <c r="E23" s="127" t="s">
        <v>140</v>
      </c>
      <c r="F23" s="188" t="s">
        <v>187</v>
      </c>
      <c r="G23" s="116"/>
      <c r="H23" s="116"/>
      <c r="I23" s="116"/>
      <c r="J23" s="116"/>
      <c r="K23" s="116"/>
      <c r="L23" s="126">
        <f>SUM(L24:L25)</f>
        <v>0</v>
      </c>
      <c r="M23" s="189"/>
      <c r="N23" s="126">
        <f>SUM(N24:N25)/2</f>
        <v>0</v>
      </c>
      <c r="O23" s="126">
        <f>SUM(O24:O25)/2</f>
        <v>0</v>
      </c>
      <c r="P23" s="126">
        <f>SUM(P24:P25)/2</f>
        <v>0</v>
      </c>
      <c r="Q23" s="126">
        <f>SUM(Q24:Q25)/2</f>
        <v>0</v>
      </c>
      <c r="R23" s="126">
        <f>SUM(R24:R25)</f>
        <v>0</v>
      </c>
      <c r="S23" s="126">
        <f>SUM(S24:S25)</f>
        <v>0</v>
      </c>
      <c r="T23" s="126">
        <f>SUM(T24:T25)</f>
        <v>0</v>
      </c>
      <c r="U23" s="190"/>
      <c r="V23" s="38"/>
      <c r="Z23" s="104"/>
      <c r="AA23" s="104"/>
    </row>
    <row r="24" spans="1:27" s="105" customFormat="1" ht="11.25" hidden="1">
      <c r="A24" s="104"/>
      <c r="B24" s="104"/>
      <c r="C24" s="160"/>
      <c r="D24" s="106"/>
      <c r="E24" s="187" t="s">
        <v>287</v>
      </c>
      <c r="F24" s="175"/>
      <c r="G24" s="149"/>
      <c r="H24" s="149"/>
      <c r="I24" s="149"/>
      <c r="J24" s="149"/>
      <c r="K24" s="149"/>
      <c r="L24" s="149"/>
      <c r="M24" s="149"/>
      <c r="N24" s="150"/>
      <c r="O24" s="150"/>
      <c r="P24" s="149"/>
      <c r="Q24" s="149"/>
      <c r="R24" s="149"/>
      <c r="S24" s="149"/>
      <c r="T24" s="149"/>
      <c r="U24" s="151"/>
      <c r="V24" s="38"/>
      <c r="Z24" s="104"/>
      <c r="AA24" s="104"/>
    </row>
    <row r="25" spans="4:22" ht="12" hidden="1" thickBot="1">
      <c r="D25" s="32"/>
      <c r="E25" s="117"/>
      <c r="F25" s="186" t="s">
        <v>195</v>
      </c>
      <c r="G25" s="207" t="s">
        <v>301</v>
      </c>
      <c r="H25" s="208"/>
      <c r="I25" s="99"/>
      <c r="J25" s="99"/>
      <c r="K25" s="99"/>
      <c r="L25" s="99"/>
      <c r="M25" s="99"/>
      <c r="N25" s="99"/>
      <c r="O25" s="99"/>
      <c r="P25" s="99"/>
      <c r="Q25" s="99"/>
      <c r="R25" s="99"/>
      <c r="S25" s="99"/>
      <c r="T25" s="99"/>
      <c r="U25" s="100"/>
      <c r="V25" s="38"/>
    </row>
    <row r="26" spans="1:27" s="105" customFormat="1" ht="11.25">
      <c r="A26" s="104"/>
      <c r="B26" s="104"/>
      <c r="C26" s="160" t="s">
        <v>262</v>
      </c>
      <c r="D26" s="106"/>
      <c r="E26" s="127" t="s">
        <v>143</v>
      </c>
      <c r="F26" s="188" t="s">
        <v>243</v>
      </c>
      <c r="G26" s="116"/>
      <c r="H26" s="116"/>
      <c r="I26" s="116"/>
      <c r="J26" s="116"/>
      <c r="K26" s="116"/>
      <c r="L26" s="126">
        <f>SUM(L27:L28)</f>
        <v>0</v>
      </c>
      <c r="M26" s="189"/>
      <c r="N26" s="126">
        <f>SUM(N27:N28)/2</f>
        <v>0</v>
      </c>
      <c r="O26" s="126">
        <f>SUM(O27:O28)/2</f>
        <v>0</v>
      </c>
      <c r="P26" s="126">
        <f>SUM(P27:P28)/2</f>
        <v>0</v>
      </c>
      <c r="Q26" s="126">
        <f>SUM(Q27:Q28)/2</f>
        <v>0</v>
      </c>
      <c r="R26" s="126">
        <f>SUM(R27:R28)</f>
        <v>0</v>
      </c>
      <c r="S26" s="126">
        <f>SUM(S27:S28)</f>
        <v>0</v>
      </c>
      <c r="T26" s="126">
        <f>SUM(T27:T28)</f>
        <v>0</v>
      </c>
      <c r="U26" s="190"/>
      <c r="V26" s="38"/>
      <c r="Z26" s="104"/>
      <c r="AA26" s="104"/>
    </row>
    <row r="27" spans="1:27" s="105" customFormat="1" ht="11.25" hidden="1">
      <c r="A27" s="104"/>
      <c r="B27" s="104"/>
      <c r="C27" s="160"/>
      <c r="D27" s="106"/>
      <c r="E27" s="187" t="s">
        <v>277</v>
      </c>
      <c r="F27" s="175"/>
      <c r="G27" s="149"/>
      <c r="H27" s="149"/>
      <c r="I27" s="149"/>
      <c r="J27" s="149"/>
      <c r="K27" s="149"/>
      <c r="L27" s="149"/>
      <c r="M27" s="149"/>
      <c r="N27" s="150"/>
      <c r="O27" s="150"/>
      <c r="P27" s="149"/>
      <c r="Q27" s="149"/>
      <c r="R27" s="149"/>
      <c r="S27" s="149"/>
      <c r="T27" s="149"/>
      <c r="U27" s="151"/>
      <c r="V27" s="38"/>
      <c r="Z27" s="104"/>
      <c r="AA27" s="104"/>
    </row>
    <row r="28" spans="1:27" s="105" customFormat="1" ht="12" hidden="1" thickBot="1">
      <c r="A28" s="104"/>
      <c r="B28" s="104"/>
      <c r="D28" s="106"/>
      <c r="E28" s="117"/>
      <c r="F28" s="186" t="s">
        <v>244</v>
      </c>
      <c r="G28" s="207" t="s">
        <v>301</v>
      </c>
      <c r="H28" s="208"/>
      <c r="I28" s="99"/>
      <c r="J28" s="99"/>
      <c r="K28" s="99"/>
      <c r="L28" s="99"/>
      <c r="M28" s="99"/>
      <c r="N28" s="99"/>
      <c r="O28" s="99"/>
      <c r="P28" s="99"/>
      <c r="Q28" s="99"/>
      <c r="R28" s="99"/>
      <c r="S28" s="99"/>
      <c r="T28" s="99"/>
      <c r="U28" s="100"/>
      <c r="V28" s="38"/>
      <c r="Z28" s="104"/>
      <c r="AA28" s="104"/>
    </row>
    <row r="29" spans="1:27" s="105" customFormat="1" ht="12.75" customHeight="1">
      <c r="A29" s="104"/>
      <c r="B29" s="104"/>
      <c r="C29" s="160" t="s">
        <v>262</v>
      </c>
      <c r="D29" s="106"/>
      <c r="E29" s="127" t="s">
        <v>144</v>
      </c>
      <c r="F29" s="188" t="s">
        <v>245</v>
      </c>
      <c r="G29" s="116"/>
      <c r="H29" s="116"/>
      <c r="I29" s="116"/>
      <c r="J29" s="116"/>
      <c r="K29" s="116"/>
      <c r="L29" s="126">
        <f>SUM(L30:L31)</f>
        <v>0</v>
      </c>
      <c r="M29" s="189"/>
      <c r="N29" s="126">
        <f>SUM(N30:N31)/2</f>
        <v>0</v>
      </c>
      <c r="O29" s="126">
        <f>SUM(O30:O31)/2</f>
        <v>0</v>
      </c>
      <c r="P29" s="126">
        <f>SUM(P30:P31)/2</f>
        <v>0</v>
      </c>
      <c r="Q29" s="126">
        <f>SUM(Q30:Q31)/2</f>
        <v>0</v>
      </c>
      <c r="R29" s="126">
        <f>SUM(R30:R31)</f>
        <v>0</v>
      </c>
      <c r="S29" s="126">
        <f>SUM(S30:S31)</f>
        <v>0</v>
      </c>
      <c r="T29" s="126">
        <f>SUM(T30:T31)</f>
        <v>0</v>
      </c>
      <c r="U29" s="190"/>
      <c r="V29" s="38"/>
      <c r="Z29" s="104"/>
      <c r="AA29" s="104"/>
    </row>
    <row r="30" spans="1:27" s="105" customFormat="1" ht="11.25" hidden="1">
      <c r="A30" s="104"/>
      <c r="B30" s="104"/>
      <c r="C30" s="160"/>
      <c r="D30" s="106"/>
      <c r="E30" s="187" t="s">
        <v>288</v>
      </c>
      <c r="F30" s="175"/>
      <c r="G30" s="149"/>
      <c r="H30" s="149"/>
      <c r="I30" s="149"/>
      <c r="J30" s="149"/>
      <c r="K30" s="149"/>
      <c r="L30" s="149"/>
      <c r="M30" s="149"/>
      <c r="N30" s="150"/>
      <c r="O30" s="150"/>
      <c r="P30" s="149"/>
      <c r="Q30" s="149"/>
      <c r="R30" s="149"/>
      <c r="S30" s="149"/>
      <c r="T30" s="149"/>
      <c r="U30" s="151"/>
      <c r="V30" s="38"/>
      <c r="Z30" s="104"/>
      <c r="AA30" s="104"/>
    </row>
    <row r="31" spans="1:27" s="105" customFormat="1" ht="12" hidden="1" thickBot="1">
      <c r="A31" s="104"/>
      <c r="B31" s="104"/>
      <c r="D31" s="106"/>
      <c r="E31" s="117"/>
      <c r="F31" s="186" t="s">
        <v>246</v>
      </c>
      <c r="G31" s="207" t="s">
        <v>301</v>
      </c>
      <c r="H31" s="208"/>
      <c r="I31" s="99"/>
      <c r="J31" s="99"/>
      <c r="K31" s="99"/>
      <c r="L31" s="99"/>
      <c r="M31" s="99"/>
      <c r="N31" s="99"/>
      <c r="O31" s="99"/>
      <c r="P31" s="99"/>
      <c r="Q31" s="99"/>
      <c r="R31" s="99"/>
      <c r="S31" s="99"/>
      <c r="T31" s="99"/>
      <c r="U31" s="100"/>
      <c r="V31" s="38"/>
      <c r="Z31" s="104"/>
      <c r="AA31" s="104"/>
    </row>
    <row r="32" spans="1:27" s="105" customFormat="1" ht="12" thickBot="1">
      <c r="A32" s="104"/>
      <c r="B32" s="104"/>
      <c r="C32" s="160" t="s">
        <v>262</v>
      </c>
      <c r="D32" s="106"/>
      <c r="E32" s="191" t="s">
        <v>146</v>
      </c>
      <c r="F32" s="188" t="s">
        <v>236</v>
      </c>
      <c r="G32" s="116"/>
      <c r="H32" s="116"/>
      <c r="I32" s="116"/>
      <c r="J32" s="116"/>
      <c r="K32" s="116"/>
      <c r="L32" s="126">
        <f>SUM(L33:L34)</f>
        <v>0</v>
      </c>
      <c r="M32" s="189"/>
      <c r="N32" s="126">
        <f>SUM(N33:N34)/2</f>
        <v>0</v>
      </c>
      <c r="O32" s="126">
        <f>SUM(O33:O34)/2</f>
        <v>0</v>
      </c>
      <c r="P32" s="126">
        <f>SUM(P33:P34)/2</f>
        <v>0</v>
      </c>
      <c r="Q32" s="126">
        <f>SUM(Q33:Q34)/2</f>
        <v>0</v>
      </c>
      <c r="R32" s="126">
        <f>SUM(R33:R34)</f>
        <v>0</v>
      </c>
      <c r="S32" s="126">
        <f>SUM(S33:S34)</f>
        <v>0</v>
      </c>
      <c r="T32" s="126">
        <f>SUM(T33:T34)</f>
        <v>0</v>
      </c>
      <c r="U32" s="190"/>
      <c r="V32" s="38"/>
      <c r="Z32" s="104"/>
      <c r="AA32" s="104"/>
    </row>
    <row r="33" spans="1:27" s="105" customFormat="1" ht="12" hidden="1" thickBot="1">
      <c r="A33" s="104"/>
      <c r="B33" s="104"/>
      <c r="C33" s="160"/>
      <c r="D33" s="106"/>
      <c r="E33" s="187" t="s">
        <v>289</v>
      </c>
      <c r="F33" s="175"/>
      <c r="G33" s="149"/>
      <c r="H33" s="149"/>
      <c r="I33" s="149"/>
      <c r="J33" s="149"/>
      <c r="K33" s="149"/>
      <c r="L33" s="149"/>
      <c r="M33" s="149"/>
      <c r="N33" s="150"/>
      <c r="O33" s="150"/>
      <c r="P33" s="149"/>
      <c r="Q33" s="149"/>
      <c r="R33" s="149"/>
      <c r="S33" s="149"/>
      <c r="T33" s="149"/>
      <c r="U33" s="151"/>
      <c r="V33" s="38"/>
      <c r="Z33" s="104"/>
      <c r="AA33" s="104"/>
    </row>
    <row r="34" spans="1:27" s="105" customFormat="1" ht="12" hidden="1" thickBot="1">
      <c r="A34" s="104"/>
      <c r="B34" s="104"/>
      <c r="D34" s="106"/>
      <c r="E34" s="130"/>
      <c r="F34" s="179" t="s">
        <v>247</v>
      </c>
      <c r="G34" s="207" t="s">
        <v>301</v>
      </c>
      <c r="H34" s="208"/>
      <c r="I34" s="71"/>
      <c r="J34" s="71"/>
      <c r="K34" s="71"/>
      <c r="L34" s="71"/>
      <c r="M34" s="71"/>
      <c r="N34" s="71"/>
      <c r="O34" s="71"/>
      <c r="P34" s="71"/>
      <c r="Q34" s="71"/>
      <c r="R34" s="71"/>
      <c r="S34" s="71"/>
      <c r="T34" s="71"/>
      <c r="U34" s="131"/>
      <c r="V34" s="38"/>
      <c r="Z34" s="104"/>
      <c r="AA34" s="104"/>
    </row>
    <row r="35" spans="4:22" ht="11.25">
      <c r="D35" s="106"/>
      <c r="E35" s="180"/>
      <c r="F35" s="181"/>
      <c r="G35" s="182"/>
      <c r="H35" s="182"/>
      <c r="I35" s="182"/>
      <c r="J35" s="182"/>
      <c r="K35" s="182"/>
      <c r="L35" s="182"/>
      <c r="M35" s="182"/>
      <c r="N35" s="182"/>
      <c r="O35" s="182"/>
      <c r="P35" s="182"/>
      <c r="Q35" s="182"/>
      <c r="R35" s="182"/>
      <c r="S35" s="182"/>
      <c r="T35" s="182"/>
      <c r="U35" s="182"/>
      <c r="V35" s="107"/>
    </row>
    <row r="36" spans="4:22" ht="11.25">
      <c r="D36" s="106"/>
      <c r="E36" s="132" t="s">
        <v>237</v>
      </c>
      <c r="F36" s="133" t="s">
        <v>238</v>
      </c>
      <c r="G36" s="129"/>
      <c r="H36" s="129"/>
      <c r="I36" s="129"/>
      <c r="J36" s="129"/>
      <c r="K36" s="129"/>
      <c r="L36" s="129"/>
      <c r="M36" s="129"/>
      <c r="N36" s="129"/>
      <c r="O36" s="129"/>
      <c r="P36" s="129"/>
      <c r="Q36" s="129"/>
      <c r="R36" s="129"/>
      <c r="S36" s="129"/>
      <c r="T36" s="129"/>
      <c r="U36" s="129"/>
      <c r="V36" s="107"/>
    </row>
    <row r="37" spans="4:22" ht="11.25">
      <c r="D37" s="106"/>
      <c r="E37" s="132" t="s">
        <v>239</v>
      </c>
      <c r="F37" s="133" t="s">
        <v>240</v>
      </c>
      <c r="G37" s="129"/>
      <c r="H37" s="129"/>
      <c r="I37" s="129"/>
      <c r="J37" s="129"/>
      <c r="K37" s="129"/>
      <c r="L37" s="129"/>
      <c r="M37" s="129"/>
      <c r="N37" s="129"/>
      <c r="O37" s="129"/>
      <c r="P37" s="129"/>
      <c r="Q37" s="129"/>
      <c r="R37" s="129"/>
      <c r="S37" s="129"/>
      <c r="T37" s="129"/>
      <c r="U37" s="129"/>
      <c r="V37" s="107"/>
    </row>
    <row r="38" spans="4:22" ht="11.25">
      <c r="D38" s="32"/>
      <c r="V38" s="109"/>
    </row>
    <row r="39" spans="4:21" ht="11.25">
      <c r="D39" s="34"/>
      <c r="E39" s="34"/>
      <c r="F39" s="34"/>
      <c r="G39" s="34"/>
      <c r="H39" s="34"/>
      <c r="I39" s="34"/>
      <c r="J39" s="34"/>
      <c r="K39" s="34"/>
      <c r="L39" s="34"/>
      <c r="M39" s="34"/>
      <c r="N39" s="34"/>
      <c r="O39" s="34"/>
      <c r="P39" s="34"/>
      <c r="Q39" s="34"/>
      <c r="R39" s="34"/>
      <c r="S39" s="34"/>
      <c r="T39" s="34"/>
      <c r="U39" s="34"/>
    </row>
  </sheetData>
  <sheetProtection password="E4D4" sheet="1" scenarios="1" formatColumns="0" formatRows="0"/>
  <mergeCells count="20">
    <mergeCell ref="R16:S16"/>
    <mergeCell ref="T16:T17"/>
    <mergeCell ref="U16:U17"/>
    <mergeCell ref="T4:V4"/>
    <mergeCell ref="T5:V5"/>
    <mergeCell ref="T6:V6"/>
    <mergeCell ref="U7:V7"/>
    <mergeCell ref="D10:V10"/>
    <mergeCell ref="D11:V11"/>
    <mergeCell ref="H16:I17"/>
    <mergeCell ref="H18:I18"/>
    <mergeCell ref="D12:V12"/>
    <mergeCell ref="E16:E17"/>
    <mergeCell ref="F16:F17"/>
    <mergeCell ref="G16:G17"/>
    <mergeCell ref="J16:K16"/>
    <mergeCell ref="L16:L17"/>
    <mergeCell ref="M16:M17"/>
    <mergeCell ref="N16:O16"/>
    <mergeCell ref="P16:Q16"/>
  </mergeCells>
  <dataValidations count="1">
    <dataValidation type="whole" allowBlank="1" showInputMessage="1" showErrorMessage="1" sqref="H34 H31 H28 H25 H22">
      <formula1>0</formula1>
      <formula2>200</formula2>
    </dataValidation>
  </dataValidations>
  <hyperlinks>
    <hyperlink ref="F22" location="'Передача тепла'!F1" display="Добавить тепловые сети"/>
    <hyperlink ref="F25" location="'Передача тепла'!F1" display="Добавить тепловые сети"/>
    <hyperlink ref="F28" location="'Передача тепла'!F1" display="Добавить тепловые сети"/>
    <hyperlink ref="F31" location="'Передача тепла'!F1" display="Добавить тепловые сети"/>
    <hyperlink ref="F34" location="'Передача тепла'!F1" display="Добавить тепловые сети"/>
    <hyperlink ref="C20" location="'Передача тепла'!C1" display="-"/>
    <hyperlink ref="C23" location="'Передача тепла'!C1" display="+"/>
    <hyperlink ref="C26" location="'Передача тепла'!C1" display="+"/>
    <hyperlink ref="C29" location="'Передача тепла'!C1" display="+"/>
    <hyperlink ref="C32" location="'Передача тепла'!C1" display="+"/>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42" r:id="rId2"/>
  <legacyDrawing r:id="rId1"/>
</worksheet>
</file>

<file path=xl/worksheets/sheet9.xml><?xml version="1.0" encoding="utf-8"?>
<worksheet xmlns="http://schemas.openxmlformats.org/spreadsheetml/2006/main" xmlns:r="http://schemas.openxmlformats.org/officeDocument/2006/relationships">
  <sheetPr codeName="Лист3">
    <pageSetUpPr fitToPage="1"/>
  </sheetPr>
  <dimension ref="A1:P82"/>
  <sheetViews>
    <sheetView showGridLines="0" zoomScalePageLayoutView="0" workbookViewId="0" topLeftCell="C9">
      <selection activeCell="F53" sqref="F53"/>
    </sheetView>
  </sheetViews>
  <sheetFormatPr defaultColWidth="9.140625" defaultRowHeight="11.25"/>
  <cols>
    <col min="1" max="2" width="9.57421875" style="46" hidden="1" customWidth="1"/>
    <col min="3" max="3" width="17.57421875" style="0" customWidth="1"/>
    <col min="5" max="5" width="11.7109375" style="0" bestFit="1" customWidth="1"/>
    <col min="6" max="6" width="52.8515625" style="0" customWidth="1"/>
    <col min="7" max="10" width="20.8515625" style="0" customWidth="1"/>
    <col min="15" max="16" width="9.140625" style="46" hidden="1" customWidth="1"/>
  </cols>
  <sheetData>
    <row r="1" spans="1:10" s="46" customFormat="1" ht="11.25" customHeight="1" hidden="1">
      <c r="A1" s="46">
        <f>ID</f>
        <v>26361096</v>
      </c>
      <c r="G1" s="48"/>
      <c r="H1" s="48"/>
      <c r="I1" s="48"/>
      <c r="J1" s="48"/>
    </row>
    <row r="2" spans="7:10" s="46" customFormat="1" ht="11.25" customHeight="1" hidden="1">
      <c r="G2" s="47"/>
      <c r="H2" s="47"/>
      <c r="I2" s="47"/>
      <c r="J2" s="47"/>
    </row>
    <row r="3" s="46" customFormat="1" ht="11.25" customHeight="1" hidden="1">
      <c r="K3" s="60"/>
    </row>
    <row r="4" spans="1:11" s="108" customFormat="1" ht="11.25" customHeight="1" hidden="1">
      <c r="A4" s="46"/>
      <c r="B4" s="46"/>
      <c r="I4" s="304" t="s">
        <v>177</v>
      </c>
      <c r="J4" s="304"/>
      <c r="K4" s="304"/>
    </row>
    <row r="5" spans="1:11" s="108" customFormat="1" ht="11.25" customHeight="1" hidden="1">
      <c r="A5" s="46"/>
      <c r="B5" s="46"/>
      <c r="I5" s="306">
        <f>IF(B_POST="","",B_POST)</f>
      </c>
      <c r="J5" s="306"/>
      <c r="K5" s="306"/>
    </row>
    <row r="6" spans="1:11" s="108" customFormat="1" ht="11.25" customHeight="1" hidden="1">
      <c r="A6" s="46"/>
      <c r="B6" s="46"/>
      <c r="I6" s="306">
        <f>IF(B_FIO="","",B_FIO)</f>
      </c>
      <c r="J6" s="306"/>
      <c r="K6" s="306"/>
    </row>
    <row r="7" spans="1:11" s="108" customFormat="1" ht="11.25" customHeight="1" hidden="1">
      <c r="A7" s="46"/>
      <c r="B7" s="46"/>
      <c r="I7" s="112"/>
      <c r="J7" s="305" t="s">
        <v>178</v>
      </c>
      <c r="K7" s="305"/>
    </row>
    <row r="8" spans="1:11" s="108" customFormat="1" ht="11.25" customHeight="1" hidden="1">
      <c r="A8" s="46"/>
      <c r="B8" s="46"/>
      <c r="I8" s="113"/>
      <c r="J8" s="163" t="s">
        <v>179</v>
      </c>
      <c r="K8" s="113"/>
    </row>
    <row r="9" ht="11.25">
      <c r="K9" s="111"/>
    </row>
    <row r="10" spans="4:11" ht="15" customHeight="1" hidden="1" thickBot="1">
      <c r="D10" s="301" t="s">
        <v>176</v>
      </c>
      <c r="E10" s="302"/>
      <c r="F10" s="302"/>
      <c r="G10" s="302"/>
      <c r="H10" s="302"/>
      <c r="I10" s="302"/>
      <c r="J10" s="302"/>
      <c r="K10" s="303"/>
    </row>
    <row r="11" spans="4:11" ht="15" customHeight="1" hidden="1" thickBot="1">
      <c r="D11" s="309" t="str">
        <f>COMPANY&amp;", "&amp;YEAR_PERIOD&amp;" год "&amp;Титульный!$F$25</f>
        <v>,  год </v>
      </c>
      <c r="E11" s="310"/>
      <c r="F11" s="310"/>
      <c r="G11" s="310"/>
      <c r="H11" s="310"/>
      <c r="I11" s="310"/>
      <c r="J11" s="310"/>
      <c r="K11" s="311"/>
    </row>
    <row r="12" spans="4:11" ht="15" customHeight="1" hidden="1" thickBot="1">
      <c r="D12" s="252" t="s">
        <v>253</v>
      </c>
      <c r="E12" s="253"/>
      <c r="F12" s="253"/>
      <c r="G12" s="253"/>
      <c r="H12" s="253"/>
      <c r="I12" s="253"/>
      <c r="J12" s="253"/>
      <c r="K12" s="254"/>
    </row>
    <row r="13" spans="4:11" s="108" customFormat="1" ht="16.5" customHeight="1" hidden="1" thickBot="1">
      <c r="D13" s="114"/>
      <c r="E13" s="114"/>
      <c r="F13" s="114"/>
      <c r="G13" s="114"/>
      <c r="H13" s="114"/>
      <c r="I13" s="114"/>
      <c r="J13" s="114"/>
      <c r="K13" s="114"/>
    </row>
    <row r="14" ht="12" hidden="1" thickBot="1"/>
    <row r="15" spans="4:11" ht="12" hidden="1" thickBot="1">
      <c r="D15" s="33"/>
      <c r="E15" s="34"/>
      <c r="F15" s="34"/>
      <c r="G15" s="34"/>
      <c r="H15" s="34"/>
      <c r="I15" s="34"/>
      <c r="J15" s="34"/>
      <c r="K15" s="37"/>
    </row>
    <row r="16" spans="4:11" ht="12" hidden="1" thickBot="1">
      <c r="D16" s="32"/>
      <c r="E16" s="314" t="s">
        <v>250</v>
      </c>
      <c r="F16" s="312" t="s">
        <v>251</v>
      </c>
      <c r="G16" s="316" t="str">
        <f>"Профинансировано ("&amp;YEAR_PERIOD&amp;" год) *"</f>
        <v>Профинансировано ( год) *</v>
      </c>
      <c r="H16" s="317"/>
      <c r="I16" s="318" t="s">
        <v>252</v>
      </c>
      <c r="J16" s="319"/>
      <c r="K16" s="38"/>
    </row>
    <row r="17" spans="4:11" ht="23.25" hidden="1" thickBot="1">
      <c r="D17" s="32"/>
      <c r="E17" s="315"/>
      <c r="F17" s="313"/>
      <c r="G17" s="152" t="str">
        <f>"Всего 
("&amp;Period_name_1&amp;" "&amp;YEAR_PERIOD&amp;" г.)"</f>
        <v>Всего 
(  г.)</v>
      </c>
      <c r="H17" s="152" t="str">
        <f>"За отчетный период
 ("&amp;Period_name_0&amp;")"</f>
        <v>За отчетный период
 (  г.)</v>
      </c>
      <c r="I17" s="152" t="str">
        <f>"Всего 
("&amp;Period_name_1&amp;" "&amp;YEAR_PERIOD&amp;" г.)"</f>
        <v>Всего 
(  г.)</v>
      </c>
      <c r="J17" s="206" t="str">
        <f>"За отчетный период
 ("&amp;Period_name_0&amp;")"</f>
        <v>За отчетный период
 (  г.)</v>
      </c>
      <c r="K17" s="38"/>
    </row>
    <row r="18" spans="4:11" ht="12" hidden="1" thickBot="1">
      <c r="D18" s="32"/>
      <c r="E18" s="201">
        <v>1</v>
      </c>
      <c r="F18" s="201">
        <v>2</v>
      </c>
      <c r="G18" s="201">
        <v>3</v>
      </c>
      <c r="H18" s="201">
        <v>4</v>
      </c>
      <c r="I18" s="201">
        <v>5</v>
      </c>
      <c r="J18" s="201">
        <v>6</v>
      </c>
      <c r="K18" s="38"/>
    </row>
    <row r="19" spans="1:16" s="105" customFormat="1" ht="12" hidden="1" thickBot="1">
      <c r="A19" s="104"/>
      <c r="B19" s="104"/>
      <c r="D19" s="106"/>
      <c r="E19" s="140" t="s">
        <v>136</v>
      </c>
      <c r="F19" s="141" t="s">
        <v>248</v>
      </c>
      <c r="G19" s="167">
        <f aca="true" t="shared" si="0" ref="G19:J28">G42+G67</f>
        <v>0</v>
      </c>
      <c r="H19" s="167">
        <f t="shared" si="0"/>
        <v>0</v>
      </c>
      <c r="I19" s="167">
        <f t="shared" si="0"/>
        <v>0</v>
      </c>
      <c r="J19" s="168">
        <f t="shared" si="0"/>
        <v>0</v>
      </c>
      <c r="K19" s="107"/>
      <c r="O19" s="104"/>
      <c r="P19" s="104"/>
    </row>
    <row r="20" spans="1:16" s="105" customFormat="1" ht="12" hidden="1" thickBot="1">
      <c r="A20" s="104"/>
      <c r="B20" s="104"/>
      <c r="D20" s="106"/>
      <c r="E20" s="142" t="s">
        <v>137</v>
      </c>
      <c r="F20" s="135" t="s">
        <v>207</v>
      </c>
      <c r="G20" s="169">
        <f t="shared" si="0"/>
        <v>0</v>
      </c>
      <c r="H20" s="169">
        <f t="shared" si="0"/>
        <v>0</v>
      </c>
      <c r="I20" s="169">
        <f t="shared" si="0"/>
        <v>0</v>
      </c>
      <c r="J20" s="170">
        <f t="shared" si="0"/>
        <v>0</v>
      </c>
      <c r="K20" s="107"/>
      <c r="O20" s="104"/>
      <c r="P20" s="104"/>
    </row>
    <row r="21" spans="1:16" s="105" customFormat="1" ht="12" hidden="1" thickBot="1">
      <c r="A21" s="104"/>
      <c r="B21" s="104"/>
      <c r="D21" s="106"/>
      <c r="E21" s="142" t="s">
        <v>138</v>
      </c>
      <c r="F21" s="135" t="s">
        <v>208</v>
      </c>
      <c r="G21" s="169">
        <f t="shared" si="0"/>
        <v>0</v>
      </c>
      <c r="H21" s="169">
        <f t="shared" si="0"/>
        <v>0</v>
      </c>
      <c r="I21" s="169">
        <f t="shared" si="0"/>
        <v>0</v>
      </c>
      <c r="J21" s="170">
        <f t="shared" si="0"/>
        <v>0</v>
      </c>
      <c r="K21" s="107"/>
      <c r="O21" s="104"/>
      <c r="P21" s="104"/>
    </row>
    <row r="22" spans="1:16" s="105" customFormat="1" ht="12" hidden="1" thickBot="1">
      <c r="A22" s="104"/>
      <c r="B22" s="104"/>
      <c r="D22" s="106"/>
      <c r="E22" s="142" t="s">
        <v>152</v>
      </c>
      <c r="F22" s="135" t="s">
        <v>209</v>
      </c>
      <c r="G22" s="169">
        <f t="shared" si="0"/>
        <v>0</v>
      </c>
      <c r="H22" s="169">
        <f t="shared" si="0"/>
        <v>0</v>
      </c>
      <c r="I22" s="169">
        <f t="shared" si="0"/>
        <v>0</v>
      </c>
      <c r="J22" s="170">
        <f t="shared" si="0"/>
        <v>0</v>
      </c>
      <c r="K22" s="107"/>
      <c r="O22" s="104"/>
      <c r="P22" s="104"/>
    </row>
    <row r="23" spans="1:16" s="105" customFormat="1" ht="12" hidden="1" thickBot="1">
      <c r="A23" s="104"/>
      <c r="B23" s="104"/>
      <c r="D23" s="106"/>
      <c r="E23" s="142" t="s">
        <v>153</v>
      </c>
      <c r="F23" s="135" t="s">
        <v>210</v>
      </c>
      <c r="G23" s="169">
        <f t="shared" si="0"/>
        <v>0</v>
      </c>
      <c r="H23" s="169">
        <f t="shared" si="0"/>
        <v>0</v>
      </c>
      <c r="I23" s="169">
        <f t="shared" si="0"/>
        <v>0</v>
      </c>
      <c r="J23" s="170">
        <f t="shared" si="0"/>
        <v>0</v>
      </c>
      <c r="K23" s="107"/>
      <c r="O23" s="104"/>
      <c r="P23" s="104"/>
    </row>
    <row r="24" spans="1:16" s="105" customFormat="1" ht="23.25" hidden="1" thickBot="1">
      <c r="A24" s="104"/>
      <c r="B24" s="104"/>
      <c r="D24" s="106"/>
      <c r="E24" s="142" t="s">
        <v>154</v>
      </c>
      <c r="F24" s="136" t="s">
        <v>212</v>
      </c>
      <c r="G24" s="169">
        <f t="shared" si="0"/>
        <v>0</v>
      </c>
      <c r="H24" s="169">
        <f t="shared" si="0"/>
        <v>0</v>
      </c>
      <c r="I24" s="169">
        <f t="shared" si="0"/>
        <v>0</v>
      </c>
      <c r="J24" s="170">
        <f t="shared" si="0"/>
        <v>0</v>
      </c>
      <c r="K24" s="107"/>
      <c r="O24" s="104"/>
      <c r="P24" s="104"/>
    </row>
    <row r="25" spans="4:11" ht="12" hidden="1" thickBot="1">
      <c r="D25" s="32"/>
      <c r="E25" s="142" t="s">
        <v>140</v>
      </c>
      <c r="F25" s="137" t="s">
        <v>249</v>
      </c>
      <c r="G25" s="169">
        <f t="shared" si="0"/>
        <v>0</v>
      </c>
      <c r="H25" s="169">
        <f t="shared" si="0"/>
        <v>0</v>
      </c>
      <c r="I25" s="169">
        <f t="shared" si="0"/>
        <v>0</v>
      </c>
      <c r="J25" s="170">
        <f t="shared" si="0"/>
        <v>0</v>
      </c>
      <c r="K25" s="101"/>
    </row>
    <row r="26" spans="4:11" ht="12" hidden="1" thickBot="1">
      <c r="D26" s="32"/>
      <c r="E26" s="142" t="s">
        <v>139</v>
      </c>
      <c r="F26" s="135" t="s">
        <v>213</v>
      </c>
      <c r="G26" s="169">
        <f t="shared" si="0"/>
        <v>0</v>
      </c>
      <c r="H26" s="169">
        <f t="shared" si="0"/>
        <v>0</v>
      </c>
      <c r="I26" s="169">
        <f t="shared" si="0"/>
        <v>0</v>
      </c>
      <c r="J26" s="170">
        <f t="shared" si="0"/>
        <v>0</v>
      </c>
      <c r="K26" s="101"/>
    </row>
    <row r="27" spans="4:11" ht="12" hidden="1" thickBot="1">
      <c r="D27" s="32"/>
      <c r="E27" s="142" t="s">
        <v>141</v>
      </c>
      <c r="F27" s="135" t="s">
        <v>214</v>
      </c>
      <c r="G27" s="169">
        <f t="shared" si="0"/>
        <v>0</v>
      </c>
      <c r="H27" s="169">
        <f t="shared" si="0"/>
        <v>0</v>
      </c>
      <c r="I27" s="169">
        <f t="shared" si="0"/>
        <v>0</v>
      </c>
      <c r="J27" s="170">
        <f t="shared" si="0"/>
        <v>0</v>
      </c>
      <c r="K27" s="101"/>
    </row>
    <row r="28" spans="4:11" ht="12" hidden="1" thickBot="1">
      <c r="D28" s="32"/>
      <c r="E28" s="142" t="s">
        <v>143</v>
      </c>
      <c r="F28" s="137" t="s">
        <v>215</v>
      </c>
      <c r="G28" s="169">
        <f t="shared" si="0"/>
        <v>0</v>
      </c>
      <c r="H28" s="169">
        <f t="shared" si="0"/>
        <v>0</v>
      </c>
      <c r="I28" s="169">
        <f t="shared" si="0"/>
        <v>0</v>
      </c>
      <c r="J28" s="170">
        <f t="shared" si="0"/>
        <v>0</v>
      </c>
      <c r="K28" s="101"/>
    </row>
    <row r="29" spans="1:16" s="105" customFormat="1" ht="12" hidden="1" thickBot="1">
      <c r="A29" s="104"/>
      <c r="B29" s="104"/>
      <c r="D29" s="106"/>
      <c r="E29" s="143" t="s">
        <v>144</v>
      </c>
      <c r="F29" s="138" t="s">
        <v>211</v>
      </c>
      <c r="G29" s="169">
        <f aca="true" t="shared" si="1" ref="G29:J30">G54+G79</f>
        <v>0</v>
      </c>
      <c r="H29" s="169">
        <f t="shared" si="1"/>
        <v>0</v>
      </c>
      <c r="I29" s="169">
        <f t="shared" si="1"/>
        <v>0</v>
      </c>
      <c r="J29" s="170">
        <f t="shared" si="1"/>
        <v>0</v>
      </c>
      <c r="K29" s="107"/>
      <c r="O29" s="104"/>
      <c r="P29" s="104"/>
    </row>
    <row r="30" spans="4:11" ht="12" hidden="1" thickBot="1">
      <c r="D30" s="32"/>
      <c r="E30" s="144" t="s">
        <v>146</v>
      </c>
      <c r="F30" s="145" t="s">
        <v>135</v>
      </c>
      <c r="G30" s="146">
        <f t="shared" si="1"/>
        <v>0</v>
      </c>
      <c r="H30" s="146">
        <f t="shared" si="1"/>
        <v>0</v>
      </c>
      <c r="I30" s="146">
        <f t="shared" si="1"/>
        <v>0</v>
      </c>
      <c r="J30" s="147">
        <f t="shared" si="1"/>
        <v>0</v>
      </c>
      <c r="K30" s="101"/>
    </row>
    <row r="31" spans="4:11" ht="12" hidden="1" thickBot="1">
      <c r="D31" s="32"/>
      <c r="E31" s="148" t="s">
        <v>255</v>
      </c>
      <c r="K31" s="109"/>
    </row>
    <row r="32" spans="4:10" ht="12" hidden="1" thickBot="1">
      <c r="D32" s="34"/>
      <c r="E32" s="34"/>
      <c r="F32" s="34"/>
      <c r="G32" s="34"/>
      <c r="H32" s="34"/>
      <c r="I32" s="34"/>
      <c r="J32" s="34"/>
    </row>
    <row r="33" spans="4:11" ht="12.75" hidden="1">
      <c r="D33" s="301" t="s">
        <v>176</v>
      </c>
      <c r="E33" s="302"/>
      <c r="F33" s="302"/>
      <c r="G33" s="302"/>
      <c r="H33" s="302"/>
      <c r="I33" s="302"/>
      <c r="J33" s="302"/>
      <c r="K33" s="303"/>
    </row>
    <row r="34" spans="4:11" ht="12.75" hidden="1">
      <c r="D34" s="309" t="str">
        <f>COMPANY&amp;", "&amp;YEAR_PERIOD&amp;" год "&amp;Титульный!$F$25</f>
        <v>,  год </v>
      </c>
      <c r="E34" s="310"/>
      <c r="F34" s="310"/>
      <c r="G34" s="310"/>
      <c r="H34" s="310"/>
      <c r="I34" s="310"/>
      <c r="J34" s="310"/>
      <c r="K34" s="311"/>
    </row>
    <row r="35" spans="4:11" ht="13.5" hidden="1" thickBot="1">
      <c r="D35" s="252" t="s">
        <v>180</v>
      </c>
      <c r="E35" s="253"/>
      <c r="F35" s="253"/>
      <c r="G35" s="253"/>
      <c r="H35" s="253"/>
      <c r="I35" s="253"/>
      <c r="J35" s="253"/>
      <c r="K35" s="254"/>
    </row>
    <row r="36" spans="4:11" ht="12.75" hidden="1">
      <c r="D36" s="114"/>
      <c r="E36" s="114"/>
      <c r="F36" s="114"/>
      <c r="G36" s="114"/>
      <c r="H36" s="114"/>
      <c r="I36" s="114"/>
      <c r="J36" s="114"/>
      <c r="K36" s="114"/>
    </row>
    <row r="37" ht="11.25" hidden="1"/>
    <row r="38" spans="4:11" ht="11.25" hidden="1">
      <c r="D38" s="33"/>
      <c r="E38" s="34"/>
      <c r="F38" s="34"/>
      <c r="G38" s="34"/>
      <c r="H38" s="34"/>
      <c r="I38" s="34"/>
      <c r="J38" s="34"/>
      <c r="K38" s="37"/>
    </row>
    <row r="39" spans="4:11" ht="11.25" hidden="1">
      <c r="D39" s="32"/>
      <c r="E39" s="314" t="s">
        <v>250</v>
      </c>
      <c r="F39" s="312" t="s">
        <v>251</v>
      </c>
      <c r="G39" s="316" t="str">
        <f>"Профинансировано ("&amp;YEAR_PERIOD&amp;" год) *"</f>
        <v>Профинансировано ( год) *</v>
      </c>
      <c r="H39" s="317"/>
      <c r="I39" s="318" t="s">
        <v>252</v>
      </c>
      <c r="J39" s="319"/>
      <c r="K39" s="38"/>
    </row>
    <row r="40" spans="4:11" ht="23.25" hidden="1" thickBot="1">
      <c r="D40" s="32"/>
      <c r="E40" s="315"/>
      <c r="F40" s="313"/>
      <c r="G40" s="152" t="str">
        <f>"Всего 
("&amp;Period_name_1&amp;" "&amp;YEAR_PERIOD&amp;" г.)"</f>
        <v>Всего 
(  г.)</v>
      </c>
      <c r="H40" s="152" t="str">
        <f>"За отчетный период
 ("&amp;Period_name_0&amp;")"</f>
        <v>За отчетный период
 (  г.)</v>
      </c>
      <c r="I40" s="152" t="str">
        <f>"Всего 
("&amp;Period_name_1&amp;" "&amp;YEAR_PERIOD&amp;" г.)"</f>
        <v>Всего 
(  г.)</v>
      </c>
      <c r="J40" s="206" t="str">
        <f>"За отчетный период
 ("&amp;Period_name_0&amp;")"</f>
        <v>За отчетный период
 (  г.)</v>
      </c>
      <c r="K40" s="38"/>
    </row>
    <row r="41" spans="4:11" ht="11.25" hidden="1">
      <c r="D41" s="32"/>
      <c r="E41" s="201">
        <v>1</v>
      </c>
      <c r="F41" s="201">
        <v>2</v>
      </c>
      <c r="G41" s="201">
        <v>3</v>
      </c>
      <c r="H41" s="201">
        <v>4</v>
      </c>
      <c r="I41" s="201">
        <v>5</v>
      </c>
      <c r="J41" s="201">
        <v>6</v>
      </c>
      <c r="K41" s="38"/>
    </row>
    <row r="42" spans="4:11" ht="11.25" hidden="1">
      <c r="D42" s="106"/>
      <c r="E42" s="140" t="s">
        <v>136</v>
      </c>
      <c r="F42" s="141" t="s">
        <v>248</v>
      </c>
      <c r="G42" s="167">
        <f>SUM(G43:G47)</f>
        <v>0</v>
      </c>
      <c r="H42" s="167">
        <f>SUM(H43:H47)</f>
        <v>0</v>
      </c>
      <c r="I42" s="167">
        <f>SUM(I43:I47)</f>
        <v>0</v>
      </c>
      <c r="J42" s="168">
        <f>SUM(J43:J47)</f>
        <v>0</v>
      </c>
      <c r="K42" s="107"/>
    </row>
    <row r="43" spans="4:11" ht="11.25" hidden="1">
      <c r="D43" s="106"/>
      <c r="E43" s="142" t="s">
        <v>137</v>
      </c>
      <c r="F43" s="135" t="s">
        <v>207</v>
      </c>
      <c r="G43" s="202">
        <f>SUMIF('Производство тепла'!$M$19:$M$67,$F43,'Производство тепла'!N$19:N$67)</f>
        <v>0</v>
      </c>
      <c r="H43" s="202">
        <f>SUMIF('Производство тепла'!$M$19:$M$67,$F43,'Производство тепла'!O$19:O$67)</f>
        <v>0</v>
      </c>
      <c r="I43" s="169">
        <f>SUMIF('Производство тепла'!$M$19:$M$67,$F43,'Производство тепла'!P$19:P$67)</f>
        <v>0</v>
      </c>
      <c r="J43" s="170">
        <f>SUMIF('Производство тепла'!$M$19:$M$67,$F43,'Производство тепла'!Q$19:Q$67)</f>
        <v>0</v>
      </c>
      <c r="K43" s="107"/>
    </row>
    <row r="44" spans="4:11" ht="11.25" hidden="1">
      <c r="D44" s="106"/>
      <c r="E44" s="142" t="s">
        <v>138</v>
      </c>
      <c r="F44" s="135" t="s">
        <v>208</v>
      </c>
      <c r="G44" s="202">
        <f>SUMIF('Производство тепла'!$M$19:$M$67,$F44,'Производство тепла'!N$19:N$67)</f>
        <v>0</v>
      </c>
      <c r="H44" s="202">
        <f>SUMIF('Производство тепла'!$M$19:$M$67,$F44,'Производство тепла'!O$19:O$67)</f>
        <v>0</v>
      </c>
      <c r="I44" s="169">
        <f>SUMIF('Производство тепла'!$M$19:$M$67,$F44,'Производство тепла'!P$19:P$67)</f>
        <v>0</v>
      </c>
      <c r="J44" s="170">
        <f>SUMIF('Производство тепла'!$M$19:$M$67,$F44,'Производство тепла'!Q$19:Q$67)</f>
        <v>0</v>
      </c>
      <c r="K44" s="107"/>
    </row>
    <row r="45" spans="4:11" ht="11.25" hidden="1">
      <c r="D45" s="106"/>
      <c r="E45" s="142" t="s">
        <v>152</v>
      </c>
      <c r="F45" s="135" t="s">
        <v>209</v>
      </c>
      <c r="G45" s="202">
        <f>SUMIF('Производство тепла'!$M$19:$M$67,$F45,'Производство тепла'!N$19:N$67)</f>
        <v>0</v>
      </c>
      <c r="H45" s="202">
        <f>SUMIF('Производство тепла'!$M$19:$M$67,$F45,'Производство тепла'!O$19:O$67)</f>
        <v>0</v>
      </c>
      <c r="I45" s="169">
        <f>SUMIF('Производство тепла'!$M$19:$M$67,$F45,'Производство тепла'!P$19:P$67)</f>
        <v>0</v>
      </c>
      <c r="J45" s="170">
        <f>SUMIF('Производство тепла'!$M$19:$M$67,$F45,'Производство тепла'!Q$19:Q$67)</f>
        <v>0</v>
      </c>
      <c r="K45" s="107"/>
    </row>
    <row r="46" spans="4:11" ht="11.25" hidden="1">
      <c r="D46" s="106"/>
      <c r="E46" s="142" t="s">
        <v>153</v>
      </c>
      <c r="F46" s="135" t="s">
        <v>210</v>
      </c>
      <c r="G46" s="202">
        <f>SUMIF('Производство тепла'!$M$19:$M$67,$F46,'Производство тепла'!N$19:N$67)</f>
        <v>0</v>
      </c>
      <c r="H46" s="202">
        <f>SUMIF('Производство тепла'!$M$19:$M$67,$F46,'Производство тепла'!O$19:O$67)</f>
        <v>0</v>
      </c>
      <c r="I46" s="169">
        <f>SUMIF('Производство тепла'!$M$19:$M$67,$F46,'Производство тепла'!P$19:P$67)</f>
        <v>0</v>
      </c>
      <c r="J46" s="170">
        <f>SUMIF('Производство тепла'!$M$19:$M$67,$F46,'Производство тепла'!Q$19:Q$67)</f>
        <v>0</v>
      </c>
      <c r="K46" s="107"/>
    </row>
    <row r="47" spans="4:11" ht="22.5" hidden="1">
      <c r="D47" s="106"/>
      <c r="E47" s="142" t="s">
        <v>154</v>
      </c>
      <c r="F47" s="136" t="s">
        <v>212</v>
      </c>
      <c r="G47" s="202">
        <f>SUMIF('Производство тепла'!$M$19:$M$67,$F47,'Производство тепла'!N$19:N$67)</f>
        <v>0</v>
      </c>
      <c r="H47" s="202">
        <f>SUMIF('Производство тепла'!$M$19:$M$67,$F47,'Производство тепла'!O$19:O$67)</f>
        <v>0</v>
      </c>
      <c r="I47" s="169">
        <f>SUMIF('Производство тепла'!$M$19:$M$67,$F47,'Производство тепла'!P$19:P$67)</f>
        <v>0</v>
      </c>
      <c r="J47" s="170">
        <f>SUMIF('Производство тепла'!$M$19:$M$67,$F47,'Производство тепла'!Q$19:Q$67)</f>
        <v>0</v>
      </c>
      <c r="K47" s="107"/>
    </row>
    <row r="48" spans="4:11" ht="11.25" hidden="1">
      <c r="D48" s="32"/>
      <c r="E48" s="142" t="s">
        <v>140</v>
      </c>
      <c r="F48" s="137" t="s">
        <v>249</v>
      </c>
      <c r="G48" s="169">
        <f>SUM(G49:G50)</f>
        <v>0</v>
      </c>
      <c r="H48" s="169">
        <f>SUM(H49:H50)</f>
        <v>0</v>
      </c>
      <c r="I48" s="169">
        <f>SUM(I49:I50)</f>
        <v>0</v>
      </c>
      <c r="J48" s="170">
        <f>SUM(J49:J50)</f>
        <v>0</v>
      </c>
      <c r="K48" s="101"/>
    </row>
    <row r="49" spans="4:11" ht="11.25" hidden="1">
      <c r="D49" s="32"/>
      <c r="E49" s="142" t="s">
        <v>139</v>
      </c>
      <c r="F49" s="135" t="s">
        <v>213</v>
      </c>
      <c r="G49" s="202">
        <f>SUMIF('Производство тепла'!$M$19:$M$67,$F49,'Производство тепла'!N$19:N$67)</f>
        <v>0</v>
      </c>
      <c r="H49" s="202">
        <f>SUMIF('Производство тепла'!$M$19:$M$67,$F49,'Производство тепла'!O$19:O$67)</f>
        <v>0</v>
      </c>
      <c r="I49" s="169">
        <f>SUMIF('Производство тепла'!$M$19:$M$67,$F49,'Производство тепла'!P$19:P$67)</f>
        <v>0</v>
      </c>
      <c r="J49" s="170">
        <f>SUMIF('Производство тепла'!$M$19:$M$67,$F49,'Производство тепла'!Q$19:Q$67)</f>
        <v>0</v>
      </c>
      <c r="K49" s="101"/>
    </row>
    <row r="50" spans="4:11" ht="11.25" hidden="1">
      <c r="D50" s="32"/>
      <c r="E50" s="142" t="s">
        <v>141</v>
      </c>
      <c r="F50" s="135" t="s">
        <v>214</v>
      </c>
      <c r="G50" s="202">
        <f>SUMIF('Производство тепла'!$M$19:$M$67,$F50,'Производство тепла'!N$19:N$67)</f>
        <v>0</v>
      </c>
      <c r="H50" s="202">
        <f>SUMIF('Производство тепла'!$M$19:$M$67,$F50,'Производство тепла'!O$19:O$67)</f>
        <v>0</v>
      </c>
      <c r="I50" s="169">
        <f>SUMIF('Производство тепла'!$M$19:$M$67,$F50,'Производство тепла'!P$19:P$67)</f>
        <v>0</v>
      </c>
      <c r="J50" s="170">
        <f>SUMIF('Производство тепла'!$M$19:$M$67,$F50,'Производство тепла'!Q$19:Q$67)</f>
        <v>0</v>
      </c>
      <c r="K50" s="101"/>
    </row>
    <row r="51" spans="3:11" ht="11.25" hidden="1">
      <c r="C51" s="160" t="s">
        <v>262</v>
      </c>
      <c r="D51" s="32"/>
      <c r="E51" s="142" t="s">
        <v>143</v>
      </c>
      <c r="F51" s="137" t="s">
        <v>254</v>
      </c>
      <c r="G51" s="202">
        <f>SUMIF('Производство тепла'!$M$19:$M$67,"Прочие средства",'Производство тепла'!N$19:N$67)</f>
        <v>0</v>
      </c>
      <c r="H51" s="169">
        <f>SUMIF('Производство тепла'!$M$19:$M$67,"Прочие средства",'Производство тепла'!O$19:O$67)</f>
        <v>0</v>
      </c>
      <c r="I51" s="169">
        <f>SUMIF('Производство тепла'!$M$19:$M$67,"Прочие средства",'Производство тепла'!P$19:P$67)</f>
        <v>0</v>
      </c>
      <c r="J51" s="170">
        <f>SUMIF('Производство тепла'!$M$19:$M$67,"Прочие средства",'Производство тепла'!Q$19:Q$67)</f>
        <v>0</v>
      </c>
      <c r="K51" s="101"/>
    </row>
    <row r="52" spans="2:11" ht="12" hidden="1" thickBot="1">
      <c r="B52" s="46">
        <v>1</v>
      </c>
      <c r="C52" s="160"/>
      <c r="D52" s="32"/>
      <c r="E52" s="171" t="str">
        <f>"3."&amp;ROW()-ROW($E$51)&amp;"."</f>
        <v>3.1.</v>
      </c>
      <c r="F52" s="210"/>
      <c r="G52" s="211"/>
      <c r="H52" s="211"/>
      <c r="I52" s="211"/>
      <c r="J52" s="212"/>
      <c r="K52" s="101"/>
    </row>
    <row r="53" spans="2:11" ht="12" hidden="1" thickBot="1">
      <c r="B53" s="46">
        <v>1</v>
      </c>
      <c r="D53" s="32"/>
      <c r="E53" s="117"/>
      <c r="F53" s="176"/>
      <c r="G53" s="207" t="s">
        <v>300</v>
      </c>
      <c r="H53" s="209"/>
      <c r="I53" s="99"/>
      <c r="J53" s="100"/>
      <c r="K53" s="101"/>
    </row>
    <row r="54" spans="4:11" ht="11.25" hidden="1">
      <c r="D54" s="106"/>
      <c r="E54" s="143" t="s">
        <v>144</v>
      </c>
      <c r="F54" s="138" t="s">
        <v>211</v>
      </c>
      <c r="G54" s="202">
        <f>SUMIF('Производство тепла'!$M$19:$M$67,$F54,'Производство тепла'!N$19:N$67)</f>
        <v>0</v>
      </c>
      <c r="H54" s="202">
        <f>SUMIF('Производство тепла'!$M$19:$M$67,$F54,'Производство тепла'!O$19:O$67)</f>
        <v>0</v>
      </c>
      <c r="I54" s="169">
        <f>SUMIF('Производство тепла'!$M$19:$M$67,$F54,'Производство тепла'!P$19:P$67)</f>
        <v>0</v>
      </c>
      <c r="J54" s="170">
        <f>SUMIF('Производство тепла'!$M$19:$M$67,$F54,'Производство тепла'!Q$19:Q$67)</f>
        <v>0</v>
      </c>
      <c r="K54" s="107"/>
    </row>
    <row r="55" spans="4:11" ht="12" hidden="1" thickBot="1">
      <c r="D55" s="32"/>
      <c r="E55" s="144" t="s">
        <v>146</v>
      </c>
      <c r="F55" s="145" t="s">
        <v>135</v>
      </c>
      <c r="G55" s="146">
        <f>G42+G48+G51+G54</f>
        <v>0</v>
      </c>
      <c r="H55" s="146">
        <f>H42+H48+H51+H54</f>
        <v>0</v>
      </c>
      <c r="I55" s="146">
        <f>I42+I48+I51+I54</f>
        <v>0</v>
      </c>
      <c r="J55" s="147">
        <f>J42+J48+J51+J54</f>
        <v>0</v>
      </c>
      <c r="K55" s="101"/>
    </row>
    <row r="56" spans="4:11" ht="11.25" hidden="1">
      <c r="D56" s="35"/>
      <c r="E56" s="199" t="s">
        <v>255</v>
      </c>
      <c r="F56" s="36"/>
      <c r="G56" s="36"/>
      <c r="H56" s="36"/>
      <c r="I56" s="36"/>
      <c r="J56" s="36"/>
      <c r="K56" s="200"/>
    </row>
    <row r="57" spans="4:11" ht="12" hidden="1" thickBot="1">
      <c r="D57" s="198"/>
      <c r="E57" s="198"/>
      <c r="F57" s="198"/>
      <c r="G57" s="198"/>
      <c r="H57" s="198"/>
      <c r="I57" s="198"/>
      <c r="J57" s="198"/>
      <c r="K57" s="198"/>
    </row>
    <row r="58" spans="4:11" ht="12.75" hidden="1">
      <c r="D58" s="301" t="s">
        <v>176</v>
      </c>
      <c r="E58" s="302"/>
      <c r="F58" s="302"/>
      <c r="G58" s="302"/>
      <c r="H58" s="302"/>
      <c r="I58" s="302"/>
      <c r="J58" s="302"/>
      <c r="K58" s="303"/>
    </row>
    <row r="59" spans="4:11" ht="12.75" hidden="1">
      <c r="D59" s="309" t="str">
        <f>COMPANY&amp;", "&amp;YEAR_PERIOD&amp;" год "&amp;Титульный!$F$25</f>
        <v>,  год </v>
      </c>
      <c r="E59" s="310"/>
      <c r="F59" s="310"/>
      <c r="G59" s="310"/>
      <c r="H59" s="310"/>
      <c r="I59" s="310"/>
      <c r="J59" s="310"/>
      <c r="K59" s="311"/>
    </row>
    <row r="60" spans="4:11" ht="13.5" hidden="1" thickBot="1">
      <c r="D60" s="252" t="s">
        <v>189</v>
      </c>
      <c r="E60" s="253"/>
      <c r="F60" s="253"/>
      <c r="G60" s="253"/>
      <c r="H60" s="253"/>
      <c r="I60" s="253"/>
      <c r="J60" s="253"/>
      <c r="K60" s="254"/>
    </row>
    <row r="61" spans="4:11" ht="12.75" hidden="1">
      <c r="D61" s="114"/>
      <c r="E61" s="114"/>
      <c r="F61" s="114"/>
      <c r="G61" s="114"/>
      <c r="H61" s="114"/>
      <c r="I61" s="114"/>
      <c r="J61" s="114"/>
      <c r="K61" s="114"/>
    </row>
    <row r="62" ht="11.25" hidden="1"/>
    <row r="63" spans="4:11" ht="11.25" hidden="1">
      <c r="D63" s="33"/>
      <c r="E63" s="34"/>
      <c r="F63" s="34"/>
      <c r="G63" s="34"/>
      <c r="H63" s="34"/>
      <c r="I63" s="34"/>
      <c r="J63" s="34"/>
      <c r="K63" s="37"/>
    </row>
    <row r="64" spans="4:11" ht="15" customHeight="1" hidden="1">
      <c r="D64" s="32"/>
      <c r="E64" s="314" t="s">
        <v>250</v>
      </c>
      <c r="F64" s="312" t="s">
        <v>251</v>
      </c>
      <c r="G64" s="316" t="str">
        <f>"Профинансировано ("&amp;YEAR_PERIOD&amp;" год) *"</f>
        <v>Профинансировано ( год) *</v>
      </c>
      <c r="H64" s="317"/>
      <c r="I64" s="318" t="s">
        <v>252</v>
      </c>
      <c r="J64" s="319"/>
      <c r="K64" s="38"/>
    </row>
    <row r="65" spans="4:11" ht="23.25" hidden="1" thickBot="1">
      <c r="D65" s="32"/>
      <c r="E65" s="315"/>
      <c r="F65" s="313"/>
      <c r="G65" s="152" t="str">
        <f>"Всего 
("&amp;Period_name_1&amp;" "&amp;YEAR_PERIOD&amp;" г.)"</f>
        <v>Всего 
(  г.)</v>
      </c>
      <c r="H65" s="152" t="str">
        <f>"За отчетный период
 ("&amp;Period_name_0&amp;")"</f>
        <v>За отчетный период
 (  г.)</v>
      </c>
      <c r="I65" s="152" t="str">
        <f>"Всего 
("&amp;Period_name_1&amp;" "&amp;YEAR_PERIOD&amp;" г.)"</f>
        <v>Всего 
(  г.)</v>
      </c>
      <c r="J65" s="206" t="str">
        <f>"За отчетный период
 ("&amp;Period_name_0&amp;")"</f>
        <v>За отчетный период
 (  г.)</v>
      </c>
      <c r="K65" s="38"/>
    </row>
    <row r="66" spans="4:11" ht="11.25" hidden="1">
      <c r="D66" s="32"/>
      <c r="E66" s="201">
        <v>1</v>
      </c>
      <c r="F66" s="201">
        <v>2</v>
      </c>
      <c r="G66" s="201">
        <v>3</v>
      </c>
      <c r="H66" s="201">
        <v>4</v>
      </c>
      <c r="I66" s="201">
        <v>5</v>
      </c>
      <c r="J66" s="201">
        <v>6</v>
      </c>
      <c r="K66" s="38"/>
    </row>
    <row r="67" spans="4:11" ht="11.25" hidden="1">
      <c r="D67" s="106"/>
      <c r="E67" s="140" t="s">
        <v>136</v>
      </c>
      <c r="F67" s="141" t="s">
        <v>248</v>
      </c>
      <c r="G67" s="167">
        <f>SUM(G68:G72)</f>
        <v>0</v>
      </c>
      <c r="H67" s="167">
        <f>SUM(H68:H72)</f>
        <v>0</v>
      </c>
      <c r="I67" s="167">
        <f>SUM(I68:I72)</f>
        <v>0</v>
      </c>
      <c r="J67" s="168">
        <f>SUM(J68:J72)</f>
        <v>0</v>
      </c>
      <c r="K67" s="107"/>
    </row>
    <row r="68" spans="4:11" ht="11.25" hidden="1">
      <c r="D68" s="106"/>
      <c r="E68" s="142" t="s">
        <v>137</v>
      </c>
      <c r="F68" s="135" t="s">
        <v>207</v>
      </c>
      <c r="G68" s="202">
        <f>SUMIF('Передача тепла'!$M$19:$M$70,$F68,'Передача тепла'!N$19:N$70)</f>
        <v>0</v>
      </c>
      <c r="H68" s="202">
        <f>SUMIF('Передача тепла'!$M$19:$M$70,$F68,'Передача тепла'!O$19:O$70)</f>
        <v>0</v>
      </c>
      <c r="I68" s="169">
        <f>SUMIF('Передача тепла'!$M$19:$M$70,$F68,'Передача тепла'!P$19:P$70)</f>
        <v>0</v>
      </c>
      <c r="J68" s="170">
        <f>SUMIF('Передача тепла'!$M$19:$M$70,$F68,'Передача тепла'!Q$19:Q$70)</f>
        <v>0</v>
      </c>
      <c r="K68" s="107"/>
    </row>
    <row r="69" spans="4:11" ht="11.25" hidden="1">
      <c r="D69" s="106"/>
      <c r="E69" s="142" t="s">
        <v>138</v>
      </c>
      <c r="F69" s="135" t="s">
        <v>208</v>
      </c>
      <c r="G69" s="202">
        <f>SUMIF('Передача тепла'!$M$19:$M$70,$F69,'Передача тепла'!N$19:N$70)</f>
        <v>0</v>
      </c>
      <c r="H69" s="202">
        <f>SUMIF('Передача тепла'!$M$19:$M$70,$F69,'Передача тепла'!O$19:O$70)</f>
        <v>0</v>
      </c>
      <c r="I69" s="169">
        <f>SUMIF('Передача тепла'!$M$19:$M$70,$F69,'Передача тепла'!P$19:P$70)</f>
        <v>0</v>
      </c>
      <c r="J69" s="170">
        <f>SUMIF('Передача тепла'!$M$19:$M$70,$F69,'Передача тепла'!Q$19:Q$70)</f>
        <v>0</v>
      </c>
      <c r="K69" s="107"/>
    </row>
    <row r="70" spans="4:11" ht="11.25" hidden="1">
      <c r="D70" s="106"/>
      <c r="E70" s="142" t="s">
        <v>152</v>
      </c>
      <c r="F70" s="135" t="s">
        <v>209</v>
      </c>
      <c r="G70" s="202">
        <f>SUMIF('Передача тепла'!$M$19:$M$70,$F70,'Передача тепла'!N$19:N$70)</f>
        <v>0</v>
      </c>
      <c r="H70" s="202">
        <f>SUMIF('Передача тепла'!$M$19:$M$70,$F70,'Передача тепла'!O$19:O$70)</f>
        <v>0</v>
      </c>
      <c r="I70" s="169">
        <f>SUMIF('Передача тепла'!$M$19:$M$70,$F70,'Передача тепла'!P$19:P$70)</f>
        <v>0</v>
      </c>
      <c r="J70" s="170">
        <f>SUMIF('Передача тепла'!$M$19:$M$70,$F70,'Передача тепла'!Q$19:Q$70)</f>
        <v>0</v>
      </c>
      <c r="K70" s="107"/>
    </row>
    <row r="71" spans="4:11" ht="11.25" hidden="1">
      <c r="D71" s="106"/>
      <c r="E71" s="142" t="s">
        <v>153</v>
      </c>
      <c r="F71" s="135" t="s">
        <v>210</v>
      </c>
      <c r="G71" s="202">
        <f>SUMIF('Передача тепла'!$M$19:$M$70,$F71,'Передача тепла'!N$19:N$70)</f>
        <v>0</v>
      </c>
      <c r="H71" s="202">
        <f>SUMIF('Передача тепла'!$M$19:$M$70,$F71,'Передача тепла'!O$19:O$70)</f>
        <v>0</v>
      </c>
      <c r="I71" s="169">
        <f>SUMIF('Передача тепла'!$M$19:$M$70,$F71,'Передача тепла'!P$19:P$70)</f>
        <v>0</v>
      </c>
      <c r="J71" s="170">
        <f>SUMIF('Передача тепла'!$M$19:$M$70,$F71,'Передача тепла'!Q$19:Q$70)</f>
        <v>0</v>
      </c>
      <c r="K71" s="107"/>
    </row>
    <row r="72" spans="4:11" ht="22.5" hidden="1">
      <c r="D72" s="106"/>
      <c r="E72" s="142" t="s">
        <v>154</v>
      </c>
      <c r="F72" s="136" t="s">
        <v>212</v>
      </c>
      <c r="G72" s="202">
        <f>SUMIF('Передача тепла'!$M$19:$M$70,$F72,'Передача тепла'!N$19:N$70)</f>
        <v>0</v>
      </c>
      <c r="H72" s="202">
        <f>SUMIF('Передача тепла'!$M$19:$M$70,$F72,'Передача тепла'!O$19:O$70)</f>
        <v>0</v>
      </c>
      <c r="I72" s="169">
        <f>SUMIF('Передача тепла'!$M$19:$M$70,$F72,'Передача тепла'!P$19:P$70)</f>
        <v>0</v>
      </c>
      <c r="J72" s="170">
        <f>SUMIF('Передача тепла'!$M$19:$M$70,$F72,'Передача тепла'!Q$19:Q$70)</f>
        <v>0</v>
      </c>
      <c r="K72" s="107"/>
    </row>
    <row r="73" spans="4:11" ht="11.25" hidden="1">
      <c r="D73" s="32"/>
      <c r="E73" s="142" t="s">
        <v>140</v>
      </c>
      <c r="F73" s="137" t="s">
        <v>249</v>
      </c>
      <c r="G73" s="169">
        <f>SUM(G74:G75)</f>
        <v>0</v>
      </c>
      <c r="H73" s="169">
        <f>SUM(H74:H75)</f>
        <v>0</v>
      </c>
      <c r="I73" s="169">
        <f>SUM(I74:I75)</f>
        <v>0</v>
      </c>
      <c r="J73" s="170">
        <f>SUM(J74:J75)</f>
        <v>0</v>
      </c>
      <c r="K73" s="101"/>
    </row>
    <row r="74" spans="4:11" ht="11.25" hidden="1">
      <c r="D74" s="32"/>
      <c r="E74" s="142" t="s">
        <v>139</v>
      </c>
      <c r="F74" s="135" t="s">
        <v>213</v>
      </c>
      <c r="G74" s="202">
        <f>SUMIF('Передача тепла'!$M$19:$M$70,$F74,'Передача тепла'!N$19:N$70)</f>
        <v>0</v>
      </c>
      <c r="H74" s="202">
        <f>SUMIF('Передача тепла'!$M$19:$M$70,$F74,'Передача тепла'!O$19:O$70)</f>
        <v>0</v>
      </c>
      <c r="I74" s="169">
        <f>SUMIF('Передача тепла'!$M$19:$M$70,$F74,'Передача тепла'!P$19:P$70)</f>
        <v>0</v>
      </c>
      <c r="J74" s="170">
        <f>SUMIF('Передача тепла'!$M$19:$M$70,$F74,'Передача тепла'!Q$19:Q$70)</f>
        <v>0</v>
      </c>
      <c r="K74" s="101"/>
    </row>
    <row r="75" spans="4:11" ht="11.25" hidden="1">
      <c r="D75" s="32"/>
      <c r="E75" s="142" t="s">
        <v>141</v>
      </c>
      <c r="F75" s="135" t="s">
        <v>214</v>
      </c>
      <c r="G75" s="202">
        <f>SUMIF('Передача тепла'!$M$19:$M$70,$F75,'Передача тепла'!N$19:N$70)</f>
        <v>0</v>
      </c>
      <c r="H75" s="202">
        <f>SUMIF('Передача тепла'!$M$19:$M$70,$F75,'Передача тепла'!O$19:O$70)</f>
        <v>0</v>
      </c>
      <c r="I75" s="169">
        <f>SUMIF('Передача тепла'!$M$19:$M$70,$F75,'Передача тепла'!P$19:P$70)</f>
        <v>0</v>
      </c>
      <c r="J75" s="170">
        <f>SUMIF('Передача тепла'!$M$19:$M$70,$F75,'Передача тепла'!Q$19:Q$70)</f>
        <v>0</v>
      </c>
      <c r="K75" s="101"/>
    </row>
    <row r="76" spans="3:11" ht="11.25" hidden="1">
      <c r="C76" s="160" t="s">
        <v>262</v>
      </c>
      <c r="D76" s="32"/>
      <c r="E76" s="142" t="s">
        <v>143</v>
      </c>
      <c r="F76" s="137" t="s">
        <v>254</v>
      </c>
      <c r="G76" s="202">
        <f>SUMIF('Передача тепла'!$M$19:$M$70,"Прочие средства",'Передача тепла'!N$19:N$70)</f>
        <v>0</v>
      </c>
      <c r="H76" s="169">
        <f>SUMIF('Передача тепла'!$M$19:$M$70,"Прочие средства",'Передача тепла'!O$19:O$70)</f>
        <v>0</v>
      </c>
      <c r="I76" s="169">
        <f>SUMIF('Передача тепла'!$M$19:$M$70,"Прочие средства",'Передача тепла'!P$19:P$70)</f>
        <v>0</v>
      </c>
      <c r="J76" s="170">
        <f>SUMIF('Передача тепла'!$M$19:$M$70,"Прочие средства",'Передача тепла'!Q$19:Q$70)</f>
        <v>0</v>
      </c>
      <c r="K76" s="101"/>
    </row>
    <row r="77" spans="2:11" ht="12" hidden="1" thickBot="1">
      <c r="B77" s="46">
        <v>1</v>
      </c>
      <c r="C77" s="160"/>
      <c r="D77" s="32"/>
      <c r="E77" s="171" t="str">
        <f>"3."&amp;ROW()-ROW($E$76)&amp;"."</f>
        <v>3.1.</v>
      </c>
      <c r="F77" s="210"/>
      <c r="G77" s="211"/>
      <c r="H77" s="211"/>
      <c r="I77" s="211"/>
      <c r="J77" s="212"/>
      <c r="K77" s="101"/>
    </row>
    <row r="78" spans="2:11" ht="12" hidden="1" thickBot="1">
      <c r="B78" s="46">
        <v>1</v>
      </c>
      <c r="D78" s="32"/>
      <c r="E78" s="117"/>
      <c r="F78" s="176"/>
      <c r="G78" s="207" t="s">
        <v>300</v>
      </c>
      <c r="H78" s="209"/>
      <c r="I78" s="203"/>
      <c r="J78" s="204"/>
      <c r="K78" s="101"/>
    </row>
    <row r="79" spans="4:11" ht="11.25" hidden="1">
      <c r="D79" s="106"/>
      <c r="E79" s="143" t="s">
        <v>144</v>
      </c>
      <c r="F79" s="138" t="s">
        <v>211</v>
      </c>
      <c r="G79" s="202">
        <f>SUMIF('Передача тепла'!$M$19:$M$70,$F79,'Передача тепла'!N$19:N$70)</f>
        <v>0</v>
      </c>
      <c r="H79" s="202">
        <f>SUMIF('Передача тепла'!$M$19:$M$70,$F79,'Передача тепла'!O$19:O$70)</f>
        <v>0</v>
      </c>
      <c r="I79" s="169">
        <f>SUMIF('Передача тепла'!$M$19:$M$70,$F79,'Передача тепла'!P$19:P$70)</f>
        <v>0</v>
      </c>
      <c r="J79" s="170">
        <f>SUMIF('Передача тепла'!$M$19:$M$70,$F79,'Передача тепла'!Q$19:Q$70)</f>
        <v>0</v>
      </c>
      <c r="K79" s="107"/>
    </row>
    <row r="80" spans="4:11" ht="12" hidden="1" thickBot="1">
      <c r="D80" s="32"/>
      <c r="E80" s="144" t="s">
        <v>146</v>
      </c>
      <c r="F80" s="145" t="s">
        <v>135</v>
      </c>
      <c r="G80" s="146">
        <f>G67+G73+G76+G79</f>
        <v>0</v>
      </c>
      <c r="H80" s="146">
        <f>H67+H73+H76+H79</f>
        <v>0</v>
      </c>
      <c r="I80" s="146">
        <f>I67+I73+I76+I79</f>
        <v>0</v>
      </c>
      <c r="J80" s="147">
        <f>J67+J73+J76+J79</f>
        <v>0</v>
      </c>
      <c r="K80" s="101"/>
    </row>
    <row r="81" spans="4:11" ht="11.25" hidden="1">
      <c r="D81" s="32"/>
      <c r="E81" s="148" t="s">
        <v>255</v>
      </c>
      <c r="K81" s="109"/>
    </row>
    <row r="82" spans="4:10" ht="11.25" hidden="1">
      <c r="D82" s="34"/>
      <c r="E82" s="34"/>
      <c r="F82" s="34"/>
      <c r="G82" s="34"/>
      <c r="H82" s="34"/>
      <c r="I82" s="34"/>
      <c r="J82" s="34"/>
    </row>
  </sheetData>
  <sheetProtection password="E4D4" sheet="1" scenarios="1" formatColumns="0" formatRows="0"/>
  <mergeCells count="25">
    <mergeCell ref="D11:K11"/>
    <mergeCell ref="D12:K12"/>
    <mergeCell ref="I16:J16"/>
    <mergeCell ref="I4:K4"/>
    <mergeCell ref="I5:K5"/>
    <mergeCell ref="I6:K6"/>
    <mergeCell ref="J7:K7"/>
    <mergeCell ref="D10:K10"/>
    <mergeCell ref="G16:H16"/>
    <mergeCell ref="E16:E17"/>
    <mergeCell ref="D58:K58"/>
    <mergeCell ref="D59:K59"/>
    <mergeCell ref="D60:K60"/>
    <mergeCell ref="E64:E65"/>
    <mergeCell ref="F64:F65"/>
    <mergeCell ref="G64:H64"/>
    <mergeCell ref="I64:J64"/>
    <mergeCell ref="F16:F17"/>
    <mergeCell ref="E39:E40"/>
    <mergeCell ref="F39:F40"/>
    <mergeCell ref="G39:H39"/>
    <mergeCell ref="I39:J39"/>
    <mergeCell ref="D33:K33"/>
    <mergeCell ref="D34:K34"/>
    <mergeCell ref="D35:K35"/>
  </mergeCells>
  <dataValidations count="3">
    <dataValidation type="decimal" allowBlank="1" showErrorMessage="1" errorTitle="Ошибка" error="Допускается ввод только неотрицательных чисел!" sqref="G79:H79 G54:H54 G74:H75 G68:H72 G76 G51 G43:H47 G49:H50">
      <formula1>0</formula1>
      <formula2>9.99999999999999E+23</formula2>
    </dataValidation>
    <dataValidation type="whole" allowBlank="1" showInputMessage="1" showErrorMessage="1" sqref="H78 H53">
      <formula1>0</formula1>
      <formula2>200</formula2>
    </dataValidation>
    <dataValidation type="decimal" operator="greaterThanOrEqual" allowBlank="1" showInputMessage="1" showErrorMessage="1" errorTitle="Ошибка" error="Введите неотрицательное действительное число." sqref="G77:J77 G52:J52">
      <formula1>0</formula1>
    </dataValidation>
  </dataValidations>
  <hyperlinks>
    <hyperlink ref="C51" location="'Источники финансирования'!C51" display="+"/>
    <hyperlink ref="C76" location="'Источники финансирования'!C76" display="+"/>
  </hyperlinks>
  <printOptions horizontalCentered="1"/>
  <pageMargins left="0.7086614173228347" right="0.7086614173228347" top="0.7480314960629921" bottom="0.7480314960629921" header="0.31496062992125984" footer="0.31496062992125984"/>
  <pageSetup fitToHeight="100"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cp:lastPrinted>2012-10-29T06:23:12Z</cp:lastPrinted>
  <dcterms:created xsi:type="dcterms:W3CDTF">2012-05-02T09:06:49Z</dcterms:created>
  <dcterms:modified xsi:type="dcterms:W3CDTF">2014-10-14T07:25:10Z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WARM.INVEST.QV.4.178</vt:lpwstr>
  </property>
  <property fmtid="{D5CDD505-2E9C-101B-9397-08002B2CF9AE}" pid="3" name="VERSION">
    <vt:lpwstr>Версия 1.1</vt:lpwstr>
  </property>
  <property fmtid="{D5CDD505-2E9C-101B-9397-08002B2CF9AE}" pid="4" name="FORMNAME">
    <vt:lpwstr>Инвестиционная программа в сфере теплоснабжения</vt:lpwstr>
  </property>
  <property fmtid="{D5CDD505-2E9C-101B-9397-08002B2CF9AE}" pid="5" name="SPHERE">
    <vt:lpwstr>WARM</vt:lpwstr>
  </property>
  <property fmtid="{D5CDD505-2E9C-101B-9397-08002B2CF9AE}" pid="6" name="CHKSTATUS">
    <vt:i4>2</vt:i4>
  </property>
  <property fmtid="{D5CDD505-2E9C-101B-9397-08002B2CF9AE}" pid="7" name="COMPANY">
    <vt:lpwstr>0</vt:lpwstr>
  </property>
  <property fmtid="{D5CDD505-2E9C-101B-9397-08002B2CF9AE}" pid="8" name="PERIOD">
    <vt:lpwstr>2012</vt:lpwstr>
  </property>
  <property fmtid="{D5CDD505-2E9C-101B-9397-08002B2CF9AE}" pid="9" name="PERIOD2">
    <vt:lpwstr>IV квартал</vt:lpwstr>
  </property>
  <property fmtid="{D5CDD505-2E9C-101B-9397-08002B2CF9AE}" pid="10" name="PF">
    <vt:lpwstr>Факт</vt:lpwstr>
  </property>
  <property fmtid="{D5CDD505-2E9C-101B-9397-08002B2CF9AE}" pid="11" name="GROUP" linkTarget="PROP_GROUP">
    <vt:r8>0</vt:r8>
  </property>
</Properties>
</file>