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645" yWindow="65281" windowWidth="14430" windowHeight="13140" tabRatio="885" firstSheet="4" activeTab="4"/>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Ф.7.1" sheetId="7" r:id="rId7"/>
    <sheet name="Ф.7.2" sheetId="8" r:id="rId8"/>
    <sheet name="Ф.8" sheetId="9" r:id="rId9"/>
    <sheet name="Ф.10" sheetId="10" state="veryHidden" r:id="rId10"/>
    <sheet name="Ф.9" sheetId="11" r:id="rId11"/>
    <sheet name="Ф.11.1" sheetId="12" r:id="rId12"/>
    <sheet name="Ф.11.2" sheetId="13" r:id="rId13"/>
    <sheet name="Ф.12" sheetId="14" r:id="rId14"/>
    <sheet name="Ф.13" sheetId="15" r:id="rId15"/>
    <sheet name="Комментарии" sheetId="16" r:id="rId16"/>
    <sheet name="Проверка" sheetId="17" r:id="rId17"/>
  </sheets>
  <definedNames>
    <definedName name="_xlfn.IFERROR" hidden="1">#NAME?</definedName>
    <definedName name="anscount" hidden="1">1</definedName>
    <definedName name="B_FIO">'Титульный'!$F$38</definedName>
    <definedName name="B_POST">'Титульный'!$F$39</definedName>
    <definedName name="CAPINV_LIST">'TSheet'!$O$2:$O$5</definedName>
    <definedName name="CHECK_RNG">'Проверка'!$E$12:$G$13</definedName>
    <definedName name="COMPANY">'Титульный'!$F$14</definedName>
    <definedName name="EXE_EMAIL">'Титульный'!$F$45</definedName>
    <definedName name="EXE_FIO">'Титульный'!$F$42</definedName>
    <definedName name="EXE_PHONE">'Титульный'!$F$44</definedName>
    <definedName name="EXE_POST">'Титульный'!$F$43</definedName>
    <definedName name="FORMCODE">'TSheet'!$C$2</definedName>
    <definedName name="FORMID">'TSheet'!$C$1</definedName>
    <definedName name="FORMNAME">'TSheet'!$C$3</definedName>
    <definedName name="ID">'Титульный'!$A$1</definedName>
    <definedName name="INN">'Титульный'!$F$16</definedName>
    <definedName name="INS_RANGE">'RSheet'!$A$13:$W$15</definedName>
    <definedName name="INS_RANGE_11">'RSheet'!$A$41:$Q$50</definedName>
    <definedName name="INS_RANGE_11_1">'RSheet'!$A$59:$Q$61</definedName>
    <definedName name="INS_RANGE_11_10">'RSheet'!$A$110:$Q$114</definedName>
    <definedName name="INS_RANGE_11_2">'RSheet'!$A$62:$Q$68</definedName>
    <definedName name="INS_RANGE_11_3">'RSheet'!$A$69:$Q$73</definedName>
    <definedName name="INS_RANGE_11_4">'RSheet'!$A$74:$Q$80</definedName>
    <definedName name="INS_RANGE_11_5">'RSheet'!$A$81:$Q$87</definedName>
    <definedName name="INS_RANGE_11_6">'RSheet'!$A$88:$Q$92</definedName>
    <definedName name="INS_RANGE_11_7">'RSheet'!$A$93:$Q$99</definedName>
    <definedName name="INS_RANGE_11_8">'RSheet'!$A$100:$Q$103</definedName>
    <definedName name="INS_RANGE_11_9">'RSheet'!$A$104:$Q$109</definedName>
    <definedName name="INS_RANGE_13">'RSheet'!$A$26:$P$26</definedName>
    <definedName name="INS_RANGE_2">'RSheet'!$A$21:$AO$21</definedName>
    <definedName name="INS_RANGE_9">'RSheet'!$A$31:$W$31</definedName>
    <definedName name="INV_BEGIN">'Титульный'!$F$28</definedName>
    <definedName name="INV_PERIOD">'Титульный'!$F$29</definedName>
    <definedName name="ISTFIN_LIST">'TSheet'!$Q$2:$Q$19</definedName>
    <definedName name="KIND_ACTIVITY">'Титульный'!$F$19</definedName>
    <definedName name="KPP">'Титульный'!$F$17</definedName>
    <definedName name="LIST_ORG_REESTR">'SheetOrgReestr'!$A$2:$E$51</definedName>
    <definedName name="MONTH_PERIOD">'Титульный'!$F$25</definedName>
    <definedName name="NDS_PAY">'Титульный'!$F$31</definedName>
    <definedName name="OR_REFRESH_DATE" localSheetId="5">'Титульный'!$F$12</definedName>
    <definedName name="ORG_REESTR_TEMP_LIST">'OrgReestrTemp'!$A$2:$E$7</definedName>
    <definedName name="PAddress">'Титульный'!$F$35</definedName>
    <definedName name="PCOMPANY" localSheetId="0">'TSheet'!$C$6</definedName>
    <definedName name="Period_name_0">'TSheet'!$G$3</definedName>
    <definedName name="Period_name_1">'TSheet'!$G$4</definedName>
    <definedName name="Period_name_2">'TSheet'!$G$5</definedName>
    <definedName name="Period_name_3">'TSheet'!$G$6</definedName>
    <definedName name="Period_name_4">'TSheet'!$G$7</definedName>
    <definedName name="PF">'Титульный'!$F$21</definedName>
    <definedName name="PPERIOD" localSheetId="0">'TSheet'!$C$7</definedName>
    <definedName name="PPERIOD2" localSheetId="0">'TSheet'!$C$8</definedName>
    <definedName name="PPF" localSheetId="0">'TSheet'!$C$9</definedName>
    <definedName name="PSPHERE" localSheetId="0">'TSheet'!$C$5</definedName>
    <definedName name="SCOPE_16_PRT" localSheetId="10">P1_SCOPE_16_PRT,P2_SCOPE_16_PRT</definedName>
    <definedName name="SCOPE_16_PRT">P1_SCOPE_16_PRT,P2_SCOPE_16_PRT</definedName>
    <definedName name="Scope_17_PRT" localSheetId="10">P1_SCOPE_16_PRT,P2_SCOPE_16_PRT</definedName>
    <definedName name="Scope_17_PRT">P1_SCOPE_16_PRT,P2_SCOPE_16_PRT</definedName>
    <definedName name="SCOPE_LOAD_1">'Ф.7.1'!$E$20:$V$243</definedName>
    <definedName name="SCOPE_LOAD_10">'Ф.10'!$F$15:$H$89</definedName>
    <definedName name="SCOPE_LOAD_11_1">'Ф.11.1'!$D$15:$Q$84</definedName>
    <definedName name="SCOPE_LOAD_11_2">'Ф.11.2'!$D$14:$H$79</definedName>
    <definedName name="SCOPE_LOAD_12">'Ф.12'!$E$18:$H$57</definedName>
    <definedName name="SCOPE_LOAD_13">'Ф.13'!$E$19:$O$238</definedName>
    <definedName name="SCOPE_LOAD_2">'Ф.7.2'!$E$20:$AN$239</definedName>
    <definedName name="SCOPE_LOAD_8">'Ф.8'!$E$19:$K$78</definedName>
    <definedName name="SCOPE_LOAD_9" localSheetId="10">'Ф.9'!$E$21:$V$242</definedName>
    <definedName name="SCOPE_LOAD_9">#REF!</definedName>
    <definedName name="SCOPE_PER_PRT" localSheetId="10">P5_SCOPE_PER_PRT,P6_SCOPE_PER_PRT,P7_SCOPE_PER_PRT,P8_SCOPE_PER_PRT</definedName>
    <definedName name="SCOPE_PER_PRT">P5_SCOPE_PER_PRT,P6_SCOPE_PER_PRT,P7_SCOPE_PER_PRT,P8_SCOPE_PER_PRT</definedName>
    <definedName name="SCOPE_SV_PRT" localSheetId="10">P1_SCOPE_SV_PRT,P2_SCOPE_SV_PRT,P3_SCOPE_SV_PRT</definedName>
    <definedName name="SCOPE_SV_PRT">P1_SCOPE_SV_PRT,P2_SCOPE_SV_PRT,P3_SCOPE_SV_PRT</definedName>
    <definedName name="SIGN_PROJECT">'Титульный'!$F$47:$G$52</definedName>
    <definedName name="STAGE_TYPE">'TSheet'!$P$2:$P$5</definedName>
    <definedName name="T2_DiapProt" localSheetId="10">P1_T2_DiapProt,P2_T2_DiapProt</definedName>
    <definedName name="T2_DiapProt">P1_T2_DiapProt,P2_T2_DiapProt</definedName>
    <definedName name="T6_Protect" localSheetId="10">P1_T6_Protect,P2_T6_Protect</definedName>
    <definedName name="T6_Protect">P1_T6_Protect,P2_T6_Protect</definedName>
    <definedName name="UAdrress">'Титульный'!$F$34</definedName>
    <definedName name="UNIT3_ADD">'Ф.7.1'!$F$243</definedName>
    <definedName name="UNIT3_BEGIN">'Ф.7.1'!$F$241</definedName>
    <definedName name="VERSION">'TSheet'!$C$4</definedName>
    <definedName name="YEAR_PERIOD">'Титульный'!$F$24</definedName>
    <definedName name="Год" localSheetId="5">'TSheet'!$I$2:$I$13</definedName>
    <definedName name="Квартал" localSheetId="5">'TSheet'!$J$2:$J$5</definedName>
    <definedName name="Квартал">'TSheet'!$J$2:$J$5</definedName>
    <definedName name="_xlnm.Print_Area" localSheetId="4">'Инструкция'!$D$4:$H$37</definedName>
    <definedName name="_xlnm.Print_Area" localSheetId="15">'Комментарии'!$D$4:$H$22</definedName>
    <definedName name="_xlnm.Print_Area" localSheetId="16">'Проверка'!$D$4:$H$14</definedName>
    <definedName name="_xlnm.Print_Area" localSheetId="5">'Титульный'!$D$4:$H$53</definedName>
    <definedName name="_xlnm.Print_Area" localSheetId="9">'Ф.10'!$D$4:$I$98</definedName>
    <definedName name="_xlnm.Print_Area" localSheetId="11">'Ф.11.1'!$D$1:$Q$84</definedName>
    <definedName name="_xlnm.Print_Area" localSheetId="12">'Ф.11.2'!$D$4:$H$80</definedName>
    <definedName name="_xlnm.Print_Area" localSheetId="13">'Ф.12'!$D$4:$I$60</definedName>
    <definedName name="_xlnm.Print_Area" localSheetId="14">'Ф.13'!$D$4:$P$240</definedName>
    <definedName name="_xlnm.Print_Area" localSheetId="6">'Ф.7.1'!$D$4:$W$250</definedName>
    <definedName name="_xlnm.Print_Area" localSheetId="8">'Ф.8'!$D$4:$L$82</definedName>
    <definedName name="_xlnm.Print_Area" localSheetId="10">'Ф.9'!$D$4:$W$245</definedName>
    <definedName name="ПФ" localSheetId="5">'TSheet'!$K$2:$K$3</definedName>
    <definedName name="Реализация">'TSheet'!$L$2:$L$7</definedName>
  </definedNames>
  <calcPr fullCalcOnLoad="1"/>
</workbook>
</file>

<file path=xl/sharedStrings.xml><?xml version="1.0" encoding="utf-8"?>
<sst xmlns="http://schemas.openxmlformats.org/spreadsheetml/2006/main" count="2647" uniqueCount="774">
  <si>
    <t>FORMCODE</t>
  </si>
  <si>
    <t>VERSION</t>
  </si>
  <si>
    <t>ЛИСТ</t>
  </si>
  <si>
    <t>Наименование листа</t>
  </si>
  <si>
    <t xml:space="preserve">Шаблон Санкт-Петербургского регионального сегмента ЕИАС ФСТ России </t>
  </si>
  <si>
    <t>Наименование организации</t>
  </si>
  <si>
    <t>ИНН</t>
  </si>
  <si>
    <t>КПП</t>
  </si>
  <si>
    <t>Год</t>
  </si>
  <si>
    <t>Квартал</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</si>
  <si>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</si>
  <si>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</si>
  <si>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</si>
  <si>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</si>
  <si>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</si>
  <si>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</si>
  <si>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</si>
  <si>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</si>
  <si>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</si>
  <si>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</si>
  <si>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9 месяцев</t>
  </si>
  <si>
    <t>ID</t>
  </si>
  <si>
    <t>Руководитель организации</t>
  </si>
  <si>
    <t>SPHERE</t>
  </si>
  <si>
    <t>Результаты проверки</t>
  </si>
  <si>
    <t>Адрес</t>
  </si>
  <si>
    <t>Описание ошибки</t>
  </si>
  <si>
    <t>Статус</t>
  </si>
  <si>
    <t>I квартал</t>
  </si>
  <si>
    <t>I полугодие</t>
  </si>
  <si>
    <t>ПФ</t>
  </si>
  <si>
    <t>План</t>
  </si>
  <si>
    <t>Факт</t>
  </si>
  <si>
    <t>Тип отчетности</t>
  </si>
  <si>
    <t>Период в заголовке</t>
  </si>
  <si>
    <t>FORMNAME</t>
  </si>
  <si>
    <t>COMPANY</t>
  </si>
  <si>
    <t>PERIOD</t>
  </si>
  <si>
    <t>PF</t>
  </si>
  <si>
    <t>PERIOD2</t>
  </si>
  <si>
    <t>№ п/п</t>
  </si>
  <si>
    <t>ОАО "Морской порт Санкт-Петербург"</t>
  </si>
  <si>
    <t>783450001</t>
  </si>
  <si>
    <t>ООО "Воздушные ворота северной столицы"</t>
  </si>
  <si>
    <t>ЗАО "КировТЭК"</t>
  </si>
  <si>
    <t>ОАО "Аэропорт "Пулково"</t>
  </si>
  <si>
    <t>ОАО "ЛОМО"</t>
  </si>
  <si>
    <t>ИНСТРУКЦИЯ ПО ЗАПОЛНЕНИЮ ШАБЛОНА</t>
  </si>
  <si>
    <t>Комментарии</t>
  </si>
  <si>
    <t>FORMID</t>
  </si>
  <si>
    <t>ЗАО "ГСР ТЭЦ"</t>
  </si>
  <si>
    <t>7817312063</t>
  </si>
  <si>
    <t>781701001</t>
  </si>
  <si>
    <t>ОАО "ИНТЕР РАО - Электрогенерация" (филиал "Северо-Западная ТЭЦ")</t>
  </si>
  <si>
    <t>7704784450</t>
  </si>
  <si>
    <t>781443001</t>
  </si>
  <si>
    <t>ОАО "НПО ЦКТИ"</t>
  </si>
  <si>
    <t>7825660956</t>
  </si>
  <si>
    <t>ОАО "ТГК-1" филиал "Невский"</t>
  </si>
  <si>
    <t>ОАО "Юго-Западная ТЭЦ"</t>
  </si>
  <si>
    <t>Производство электрической и тепловой энергии в режиме комбинированной выработки, Производство тепловой энергии</t>
  </si>
  <si>
    <t>ООО "Обуховоэнерго"</t>
  </si>
  <si>
    <t>Производство тепловой энергии, Производство электрической и тепловой энергии в режиме комбинированной выработки</t>
  </si>
  <si>
    <t>Вид деятельности</t>
  </si>
  <si>
    <t>1.</t>
  </si>
  <si>
    <t>1.1.</t>
  </si>
  <si>
    <t>1.2.</t>
  </si>
  <si>
    <t>2.1.</t>
  </si>
  <si>
    <t>2.</t>
  </si>
  <si>
    <t>2.2.</t>
  </si>
  <si>
    <t>2.3.</t>
  </si>
  <si>
    <t>3.</t>
  </si>
  <si>
    <t>4.</t>
  </si>
  <si>
    <t>6.</t>
  </si>
  <si>
    <t>5.</t>
  </si>
  <si>
    <t>5.1.</t>
  </si>
  <si>
    <t>5.2.</t>
  </si>
  <si>
    <t>1.3.</t>
  </si>
  <si>
    <t>1.4.</t>
  </si>
  <si>
    <t>1.5.</t>
  </si>
  <si>
    <t>II квартал</t>
  </si>
  <si>
    <t>III квартал</t>
  </si>
  <si>
    <t>IV квартал</t>
  </si>
  <si>
    <t>Транспортные услуги, оказываемые на подъездных железнодорожных путях, Производство электрической и тепловой энергии в режиме комбинированной выработки, Производство тепловой энергии</t>
  </si>
  <si>
    <t>Реализация инвестиционной программы</t>
  </si>
  <si>
    <t>Год начала реализации инвестиционной программы</t>
  </si>
  <si>
    <t>Период реализации</t>
  </si>
  <si>
    <t>1 год</t>
  </si>
  <si>
    <t>2 года</t>
  </si>
  <si>
    <t>3 года</t>
  </si>
  <si>
    <t>4 года</t>
  </si>
  <si>
    <t>5 лет</t>
  </si>
  <si>
    <t>6 лет</t>
  </si>
  <si>
    <t>"___" ____________ 20___ года</t>
  </si>
  <si>
    <t>М.П.</t>
  </si>
  <si>
    <t>Источники финансирования</t>
  </si>
  <si>
    <t>ВСЕГО</t>
  </si>
  <si>
    <t>Листы</t>
  </si>
  <si>
    <t>Всего по объекту</t>
  </si>
  <si>
    <t>Добавить источник финансирования</t>
  </si>
  <si>
    <t>реконструкция</t>
  </si>
  <si>
    <t>модернизация</t>
  </si>
  <si>
    <t>новое строительство</t>
  </si>
  <si>
    <t>CAPINV_LIST</t>
  </si>
  <si>
    <t>istfin_list</t>
  </si>
  <si>
    <t>Амортизация, учтенная в тарифе</t>
  </si>
  <si>
    <t>Основное оборудование</t>
  </si>
  <si>
    <t>*</t>
  </si>
  <si>
    <t>**</t>
  </si>
  <si>
    <t>Удалить</t>
  </si>
  <si>
    <t>Освоено (закрыто актами выполненных работ), 
тыс. руб</t>
  </si>
  <si>
    <t>Введено (оформлено актами ввода в эксплуатацию), 
тыс. руб</t>
  </si>
  <si>
    <t>Остаток стоимости на начало года,
тыс. руб *</t>
  </si>
  <si>
    <t>12 месяцев</t>
  </si>
  <si>
    <t>+</t>
  </si>
  <si>
    <t>2.4.</t>
  </si>
  <si>
    <t>2.3.0.</t>
  </si>
  <si>
    <t>3.0.</t>
  </si>
  <si>
    <t>Отчетный период</t>
  </si>
  <si>
    <t>9</t>
  </si>
  <si>
    <t>10</t>
  </si>
  <si>
    <t>11</t>
  </si>
  <si>
    <t>12</t>
  </si>
  <si>
    <t>13</t>
  </si>
  <si>
    <t>14</t>
  </si>
  <si>
    <t>15</t>
  </si>
  <si>
    <t>16</t>
  </si>
  <si>
    <t>Кол-во:</t>
  </si>
  <si>
    <t>EE.INVEST.QV.4.178</t>
  </si>
  <si>
    <t>Инвестиционная программа в сфере электроэнергетики</t>
  </si>
  <si>
    <t>EE</t>
  </si>
  <si>
    <t>ЗАО "Канонерский судоремонтный завод"</t>
  </si>
  <si>
    <t>Услуги по передаче электрической энергии</t>
  </si>
  <si>
    <t>ЗАО "Колпинская сетевая компания"</t>
  </si>
  <si>
    <t>ЗАО "Курортэнерго"</t>
  </si>
  <si>
    <t>ЗАО "Региональные электрические сети"</t>
  </si>
  <si>
    <t>ЗАО "Царскосельская энергетическая компания"</t>
  </si>
  <si>
    <t>ОАО "Ленэнерго"</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</si>
  <si>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</si>
  <si>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</si>
  <si>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</si>
  <si>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</si>
  <si>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</si>
  <si>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</si>
  <si>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</si>
  <si>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</si>
  <si>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</si>
  <si>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</si>
  <si>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"РосЭнергоСеть"</t>
  </si>
  <si>
    <t>ООО "Сетевое предприятие "Росэнерго"</t>
  </si>
  <si>
    <t>ООО "Славянская энергосетевая компания"</t>
  </si>
  <si>
    <t>СПб ГУП "Ленсвет"</t>
  </si>
  <si>
    <t>СПб ГУП "Петербургский метрополитен"</t>
  </si>
  <si>
    <t>ООО "Дизаж М"</t>
  </si>
  <si>
    <t>ООО "РУСЭНЕРГОСБЫТ"</t>
  </si>
  <si>
    <t>ЗАО "Лентеплоснаб"</t>
  </si>
  <si>
    <t>ООО "ЭСК "Энергосервис"</t>
  </si>
  <si>
    <t>ООО "Энергосбытовая компания "ЭНЕРГОСБЕРЕЖЕНИЕ"</t>
  </si>
  <si>
    <t>ОАО "Оборонэнергосбыт"</t>
  </si>
  <si>
    <t>ООО "РТ-Энерготрейдинг"</t>
  </si>
  <si>
    <t>УТВЕРЖДАЮ</t>
  </si>
  <si>
    <t>Отчет об исполнении инвестиционной программы, млн. рублей с НДС (представляется ежеквартально)</t>
  </si>
  <si>
    <t>Наименование объекта</t>
  </si>
  <si>
    <t>Техническое перевооружение и реконструкция</t>
  </si>
  <si>
    <t>Осталось профинанси-
ровать по ре-
зультатам отчетного периода *</t>
  </si>
  <si>
    <t>Отклонение ***</t>
  </si>
  <si>
    <t>млн. рублей</t>
  </si>
  <si>
    <t>%</t>
  </si>
  <si>
    <t>в том числе за счет</t>
  </si>
  <si>
    <t>уточнения стоимости по результатам утвержденной ПСД</t>
  </si>
  <si>
    <t>уточнения стоимости по результатам закупочных процедур</t>
  </si>
  <si>
    <t>Причины отклонений</t>
  </si>
  <si>
    <t>План **</t>
  </si>
  <si>
    <t>Факт ***</t>
  </si>
  <si>
    <t>3</t>
  </si>
  <si>
    <t>4</t>
  </si>
  <si>
    <t>5</t>
  </si>
  <si>
    <t>6</t>
  </si>
  <si>
    <t>7</t>
  </si>
  <si>
    <t>8</t>
  </si>
  <si>
    <t>17</t>
  </si>
  <si>
    <t>18</t>
  </si>
  <si>
    <t>Реконструкция</t>
  </si>
  <si>
    <t>Электрические линии</t>
  </si>
  <si>
    <t>Воздушные линии</t>
  </si>
  <si>
    <t>ВЛЭП 110-220 кВ (ВН)</t>
  </si>
  <si>
    <t>1.1.1.</t>
  </si>
  <si>
    <t>1.1.1.1.</t>
  </si>
  <si>
    <t>1.1.1.1.1.</t>
  </si>
  <si>
    <t>1.1.1.1.1.0.</t>
  </si>
  <si>
    <t>Добавить</t>
  </si>
  <si>
    <t>1.1.1.1.2.</t>
  </si>
  <si>
    <t>1.1.1.1.2.0.</t>
  </si>
  <si>
    <t>ВЛЭП 35 кВ (СН1)</t>
  </si>
  <si>
    <t>ВЛЭП 1-20 кВ (СН2)</t>
  </si>
  <si>
    <t>1.1.1.1.3.</t>
  </si>
  <si>
    <t>1.1.1.1.3.0.</t>
  </si>
  <si>
    <t>1.1.1.1.4.</t>
  </si>
  <si>
    <t>1.1.1.1.4.0.</t>
  </si>
  <si>
    <t>1.1.1.2.</t>
  </si>
  <si>
    <t>Кабельные линии</t>
  </si>
  <si>
    <t>В ценах отчетного года.</t>
  </si>
  <si>
    <t>План согласно утвержденной инвестиционной программе.</t>
  </si>
  <si>
    <t>***</t>
  </si>
  <si>
    <t>Накопленным итогом за год.</t>
  </si>
  <si>
    <t>Примечание: для сетевых объектов с разделением объектов на ПС, ВЛ и КЛ.</t>
  </si>
  <si>
    <t>1.1.1.2.1.</t>
  </si>
  <si>
    <t>КЛЭП 110 кВ (ВН)</t>
  </si>
  <si>
    <t>КЛЭП 20-35 кВ (СН1)</t>
  </si>
  <si>
    <t>1.1.1.2.2.</t>
  </si>
  <si>
    <t>1.1.1.2.3.</t>
  </si>
  <si>
    <t>КЛЭП 3-10 кВ (СН2)</t>
  </si>
  <si>
    <t>КЛЭП до 1 кВ (НН)</t>
  </si>
  <si>
    <t>Подстанции</t>
  </si>
  <si>
    <t>1.1.2.</t>
  </si>
  <si>
    <t>Уровень входящего напряжения ВН</t>
  </si>
  <si>
    <t>1.1.2.1.</t>
  </si>
  <si>
    <t>Уровень входящего напряжения СН1</t>
  </si>
  <si>
    <t>1.1.2.2.</t>
  </si>
  <si>
    <t>1.1.2.3.</t>
  </si>
  <si>
    <t>Уровень входящего напряжения СН2</t>
  </si>
  <si>
    <t>1.1.3.</t>
  </si>
  <si>
    <t>Прочие электросетевые объекты</t>
  </si>
  <si>
    <t>1.1.1.2.1.0.</t>
  </si>
  <si>
    <t>1.1.1.2.2.0.</t>
  </si>
  <si>
    <t>1.1.1.2.3.0.</t>
  </si>
  <si>
    <t>1.1.2.1.0.</t>
  </si>
  <si>
    <t>1.1.2.2.0.</t>
  </si>
  <si>
    <t>1.1.2.3.0.</t>
  </si>
  <si>
    <t>1.1.3.0.</t>
  </si>
  <si>
    <t>ВЛЭП 0,4 кВ (НН)</t>
  </si>
  <si>
    <t>Энергосбережение и повышение энергетической эффективности</t>
  </si>
  <si>
    <t>1.2.1.</t>
  </si>
  <si>
    <t>1.2.1.1.</t>
  </si>
  <si>
    <t>1.2.1.1.1.</t>
  </si>
  <si>
    <t>1.2.1.1.1.0.</t>
  </si>
  <si>
    <t>1.2.1.1.2.</t>
  </si>
  <si>
    <t>1.2.1.1.2.0.</t>
  </si>
  <si>
    <t>1.2.1.1.3.</t>
  </si>
  <si>
    <t>1.2.1.1.3.0.</t>
  </si>
  <si>
    <t>1.2.1.1.4.</t>
  </si>
  <si>
    <t>1.2.1.1.4.0.</t>
  </si>
  <si>
    <t>1.2.1.2.</t>
  </si>
  <si>
    <t>1.2.1.2.1.</t>
  </si>
  <si>
    <t>1.2.1.2.1.0.</t>
  </si>
  <si>
    <t>1.2.1.2.2.</t>
  </si>
  <si>
    <t>1.2.1.2.2.0.</t>
  </si>
  <si>
    <t>1.2.1.2.3.</t>
  </si>
  <si>
    <t>1.2.1.2.3.0.</t>
  </si>
  <si>
    <t>1.2.2.</t>
  </si>
  <si>
    <t>1.2.2.1.</t>
  </si>
  <si>
    <t>1.2.2.1.0.</t>
  </si>
  <si>
    <t>1.2.2.2.</t>
  </si>
  <si>
    <t>1.2.2.2.0.</t>
  </si>
  <si>
    <t>1.2.2.3.</t>
  </si>
  <si>
    <t>1.2.2.3.0.</t>
  </si>
  <si>
    <t>1.2.3.</t>
  </si>
  <si>
    <t>1.2.3.0.</t>
  </si>
  <si>
    <t>Создание систем противоаварийной и режимной автоматики</t>
  </si>
  <si>
    <t>1.3.0.</t>
  </si>
  <si>
    <t>1.4.0.</t>
  </si>
  <si>
    <t>Создание систем телемеханики и связи</t>
  </si>
  <si>
    <t>1.5.0.</t>
  </si>
  <si>
    <t>Установка устройств регулирования напряжения и компенсации реактивной мощности</t>
  </si>
  <si>
    <t>1.6.</t>
  </si>
  <si>
    <t>Исполнение договоров технологического присоединения</t>
  </si>
  <si>
    <t>1.6.1.</t>
  </si>
  <si>
    <t>1.6.1.1.</t>
  </si>
  <si>
    <t>1.6.1.1.1.</t>
  </si>
  <si>
    <t>1.6.1.1.1.0.</t>
  </si>
  <si>
    <t>1.6.1.1.2.</t>
  </si>
  <si>
    <t>1.6.1.1.2.0.</t>
  </si>
  <si>
    <t>1.6.1.1.3.</t>
  </si>
  <si>
    <t>1.6.1.1.3.0.</t>
  </si>
  <si>
    <t>1.6.1.1.4.</t>
  </si>
  <si>
    <t>1.6.1.1.4.0.</t>
  </si>
  <si>
    <t>1.6.1.2.</t>
  </si>
  <si>
    <t>1.6.1.2.1.</t>
  </si>
  <si>
    <t>1.6.1.2.1.0.</t>
  </si>
  <si>
    <t>1.6.1.2.2.</t>
  </si>
  <si>
    <t>1.6.1.2.2.0.</t>
  </si>
  <si>
    <t>1.6.1.2.3.</t>
  </si>
  <si>
    <t>1.6.1.2.3.0.</t>
  </si>
  <si>
    <t>1.6.2.</t>
  </si>
  <si>
    <t>1.6.2.1.</t>
  </si>
  <si>
    <t>1.6.2.1.0.</t>
  </si>
  <si>
    <t>1.6.2.2.</t>
  </si>
  <si>
    <t>1.6.2.2.0.</t>
  </si>
  <si>
    <t>1.6.2.3.</t>
  </si>
  <si>
    <t>1.6.2.3.0.</t>
  </si>
  <si>
    <t>1.6.3.</t>
  </si>
  <si>
    <t>1.6.3.0.</t>
  </si>
  <si>
    <t>Новое строительство</t>
  </si>
  <si>
    <t>2.1.1.</t>
  </si>
  <si>
    <t>2.1.1.1.</t>
  </si>
  <si>
    <t>2.1.1.1.1.</t>
  </si>
  <si>
    <t>2.1.1.1.1.0.</t>
  </si>
  <si>
    <t>2.1.1.1.2.</t>
  </si>
  <si>
    <t>2.1.1.1.2.0.</t>
  </si>
  <si>
    <t>2.1.1.1.3.</t>
  </si>
  <si>
    <t>2.1.1.1.3.0.</t>
  </si>
  <si>
    <t>2.1.1.1.4.</t>
  </si>
  <si>
    <t>2.1.1.1.4.0.</t>
  </si>
  <si>
    <t>2.1.1.2.</t>
  </si>
  <si>
    <t>2.1.1.2.1.</t>
  </si>
  <si>
    <t>2.1.1.2.1.0.</t>
  </si>
  <si>
    <t>2.1.1.2.2.</t>
  </si>
  <si>
    <t>2.1.1.2.2.0.</t>
  </si>
  <si>
    <t>2.1.1.2.3.</t>
  </si>
  <si>
    <t>2.1.1.2.3.0.</t>
  </si>
  <si>
    <t>2.1.2.</t>
  </si>
  <si>
    <t>2.1.2.1.</t>
  </si>
  <si>
    <t>2.1.2.1.0.</t>
  </si>
  <si>
    <t>2.1.2.2.</t>
  </si>
  <si>
    <t>2.1.2.2.0.</t>
  </si>
  <si>
    <t>2.1.2.3.</t>
  </si>
  <si>
    <t>2.1.2.3.0.</t>
  </si>
  <si>
    <t>2.1.3.</t>
  </si>
  <si>
    <t>2.1.3.0.</t>
  </si>
  <si>
    <t>2.2.1.</t>
  </si>
  <si>
    <t>2.2.1.1.</t>
  </si>
  <si>
    <t>2.2.1.1.1.</t>
  </si>
  <si>
    <t>2.2.1.1.1.0.</t>
  </si>
  <si>
    <t>2.2.1.1.2.</t>
  </si>
  <si>
    <t>2.2.1.1.2.0.</t>
  </si>
  <si>
    <t>2.2.1.1.3.</t>
  </si>
  <si>
    <t>2.2.1.1.3.0.</t>
  </si>
  <si>
    <t>2.2.1.1.4.</t>
  </si>
  <si>
    <t>2.2.1.1.4.0.</t>
  </si>
  <si>
    <t>2.2.1.2.</t>
  </si>
  <si>
    <t>2.2.1.2.1.</t>
  </si>
  <si>
    <t>2.2.1.2.1.0.</t>
  </si>
  <si>
    <t>2.2.1.2.2.</t>
  </si>
  <si>
    <t>2.2.1.2.2.0.</t>
  </si>
  <si>
    <t>2.2.1.2.3.</t>
  </si>
  <si>
    <t>2.2.1.2.3.0.</t>
  </si>
  <si>
    <t>2.2.2.</t>
  </si>
  <si>
    <t>2.2.2.1.</t>
  </si>
  <si>
    <t>2.2.2.1.0.</t>
  </si>
  <si>
    <t>2.2.2.2.</t>
  </si>
  <si>
    <t>2.2.2.2.0.</t>
  </si>
  <si>
    <t>2.2.2.3.</t>
  </si>
  <si>
    <t>2.2.2.3.0.</t>
  </si>
  <si>
    <t>2.2.3.</t>
  </si>
  <si>
    <t>2.2.3.0.</t>
  </si>
  <si>
    <t>Прочее новое строительство</t>
  </si>
  <si>
    <t>Справочно:</t>
  </si>
  <si>
    <t>Оплата процентов за привлеченные кредитные ресурсы</t>
  </si>
  <si>
    <t>3.1.</t>
  </si>
  <si>
    <t>Отчет об источниках финансирования инвестиционных программ, млн. рублей (представляется ежеквартально)</t>
  </si>
  <si>
    <t>в т.ч. инвестиционная составляющая в тарифе</t>
  </si>
  <si>
    <t>в т.ч. прибыль со свободного сектора</t>
  </si>
  <si>
    <t>в т.ч. от технологического присоединения (для электросетевых компаний)</t>
  </si>
  <si>
    <t>в т.ч. от технологического присоединения генерации</t>
  </si>
  <si>
    <t>в т.ч. от технологического присоединения потребителей</t>
  </si>
  <si>
    <t>Прочая амортизация</t>
  </si>
  <si>
    <t>Недоиспользованная амортизация прошлых лет</t>
  </si>
  <si>
    <t>Возврат НДС</t>
  </si>
  <si>
    <t>Прочие собственные средства</t>
  </si>
  <si>
    <t>в т.ч. средства допэмиссии</t>
  </si>
  <si>
    <t>Остаток собственных средств на начало года</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</si>
  <si>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</si>
  <si>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</si>
  <si>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</si>
  <si>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</si>
  <si>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</si>
  <si>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</si>
  <si>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Инвестиционная составляющая в тарифе</t>
  </si>
  <si>
    <t>Прибыль со свободного сектора</t>
  </si>
  <si>
    <t>Прибыль от технологического присоединения генерации</t>
  </si>
  <si>
    <t>Прибыль от технологического присоединения потребителей</t>
  </si>
  <si>
    <t>Собственные средства</t>
  </si>
  <si>
    <t>Прибыль, направляемая на инвестиции:</t>
  </si>
  <si>
    <t>Прочая прибыль</t>
  </si>
  <si>
    <t>Амортизация</t>
  </si>
  <si>
    <t>Привлеченные средства, в т.ч.:</t>
  </si>
  <si>
    <t>Прочие привлеченные средства</t>
  </si>
  <si>
    <t>ВСЕГО источников финансирования</t>
  </si>
  <si>
    <t>для ОГК/ТГК, в том числе</t>
  </si>
  <si>
    <t>ДПМ</t>
  </si>
  <si>
    <t>вне ДПМ</t>
  </si>
  <si>
    <t>1.1.3.1.</t>
  </si>
  <si>
    <t>1.1.3.2.</t>
  </si>
  <si>
    <t>1.1.4.</t>
  </si>
  <si>
    <t>1.4.1.</t>
  </si>
  <si>
    <t>2.5.</t>
  </si>
  <si>
    <t>2.6.</t>
  </si>
  <si>
    <t>2.7.</t>
  </si>
  <si>
    <t>Всего</t>
  </si>
  <si>
    <t>План*</t>
  </si>
  <si>
    <t>Факт**</t>
  </si>
  <si>
    <t>План в соответствии с утвержденной инвестиционной программой.</t>
  </si>
  <si>
    <t>Приложение № 7.2
к Приказу Минэнерго России
от 24.03.2010 № 114</t>
  </si>
  <si>
    <t>Приложение № 8
к Приказу Минэнерго России
от 24.03.2010 № 114</t>
  </si>
  <si>
    <t>ПИР</t>
  </si>
  <si>
    <t>СМР</t>
  </si>
  <si>
    <t>Прочие</t>
  </si>
  <si>
    <t>Плановый объем финансирования, млн. руб. *</t>
  </si>
  <si>
    <t>Фактически профинансировано, млн. руб.</t>
  </si>
  <si>
    <t>Отклонение фактической стоимости работ по плановой стоимости, млн. руб.</t>
  </si>
  <si>
    <t>Фактически освоено (закрыто актами выполненных работ), млн. руб.</t>
  </si>
  <si>
    <t>Технические характеристики созданных объектов</t>
  </si>
  <si>
    <t>Генерирующие объекты</t>
  </si>
  <si>
    <t>Линии электропередачи</t>
  </si>
  <si>
    <t>Иные объекты</t>
  </si>
  <si>
    <t>Мощность, МВт</t>
  </si>
  <si>
    <t>Тепловая энергия, Гкал/час</t>
  </si>
  <si>
    <t>Мощность, МВА</t>
  </si>
  <si>
    <t>Тип опор</t>
  </si>
  <si>
    <t>Марка кабеля</t>
  </si>
  <si>
    <t>Протяженность, км</t>
  </si>
  <si>
    <t>Нормативный срок службы, лет</t>
  </si>
  <si>
    <t>Год ввода в эксплуатацию</t>
  </si>
  <si>
    <t>Количество и марка силовых трансформаторов</t>
  </si>
  <si>
    <t>Оборудование и материалы</t>
  </si>
  <si>
    <t>19</t>
  </si>
  <si>
    <t>20</t>
  </si>
  <si>
    <t>21</t>
  </si>
  <si>
    <t>22</t>
  </si>
  <si>
    <t>23</t>
  </si>
  <si>
    <t>24</t>
  </si>
  <si>
    <t>25</t>
  </si>
  <si>
    <t>26</t>
  </si>
  <si>
    <t>27</t>
  </si>
  <si>
    <t>28</t>
  </si>
  <si>
    <t>29</t>
  </si>
  <si>
    <t>30</t>
  </si>
  <si>
    <t>31</t>
  </si>
  <si>
    <t>32</t>
  </si>
  <si>
    <t>33</t>
  </si>
  <si>
    <t>34</t>
  </si>
  <si>
    <t>35</t>
  </si>
  <si>
    <t>36</t>
  </si>
  <si>
    <t>Приложение № 13
к Приказу Минэнерго России
от 24.03.2010 № 114</t>
  </si>
  <si>
    <t>Технические характеристики</t>
  </si>
  <si>
    <t>Сроки реализации проекта</t>
  </si>
  <si>
    <t>Наличие исходно-разрешительной документации</t>
  </si>
  <si>
    <t>Мощность,
МВт, МВА</t>
  </si>
  <si>
    <t>Длина ВЛ,
км</t>
  </si>
  <si>
    <t>Год начала строительства</t>
  </si>
  <si>
    <t>утвержденная проектно-сметная документация
(+; -)</t>
  </si>
  <si>
    <t>заключение Главгос-
экспертизы России
(+; -)</t>
  </si>
  <si>
    <t>оформленный в соответствии с законодательством землеотвод
(+; -)</t>
  </si>
  <si>
    <t>разрешение на строительство
(+; -)</t>
  </si>
  <si>
    <t>Приложение № 12
к Приказу Минэнерго России
от 24.03.2010 № 114</t>
  </si>
  <si>
    <t>Отчет о техническом состоянии объекта (представляется ежеквартально)</t>
  </si>
  <si>
    <t>Форма представления показателей финансовой отчетности (представляется ежеквартально)</t>
  </si>
  <si>
    <t>Наименование показателя</t>
  </si>
  <si>
    <t>на конец отчетного квартала/за отчетный квартал</t>
  </si>
  <si>
    <t>место учета</t>
  </si>
  <si>
    <t>Выручка</t>
  </si>
  <si>
    <t>Чистая прибыль</t>
  </si>
  <si>
    <t>Направления распределения чистой прибыли:</t>
  </si>
  <si>
    <t>дивиденды</t>
  </si>
  <si>
    <t>другое (расшифровать)</t>
  </si>
  <si>
    <t>EBITDA</t>
  </si>
  <si>
    <t>Дебиторская задолженность, в т.ч.:</t>
  </si>
  <si>
    <t>покупатели и заказчики</t>
  </si>
  <si>
    <t>авансы выданные</t>
  </si>
  <si>
    <t>Собственный капитал</t>
  </si>
  <si>
    <t>* Заемный капитал (долгосрочные обязательства), в т.ч.:</t>
  </si>
  <si>
    <t>кредиты</t>
  </si>
  <si>
    <t>облигационные займы</t>
  </si>
  <si>
    <t>займы организаций</t>
  </si>
  <si>
    <t>прочее</t>
  </si>
  <si>
    <t>Краткосрочные обязательства, в т.ч.:</t>
  </si>
  <si>
    <t>кредиты и займы*</t>
  </si>
  <si>
    <t>кредиторская задолженность, в т.ч.:</t>
  </si>
  <si>
    <t>по строительству</t>
  </si>
  <si>
    <t>по ремонтам</t>
  </si>
  <si>
    <t>по поставкам топлива</t>
  </si>
  <si>
    <t>Сумма процентов, выплаченных по кредитам и займам</t>
  </si>
  <si>
    <t>Оценка обеспеченности инвестиционных программ</t>
  </si>
  <si>
    <t>Всего потребность в финансировании инвестиционной программы</t>
  </si>
  <si>
    <t>Профинансировано на отчетную дату</t>
  </si>
  <si>
    <t>Обеспеченность источниками финансирования</t>
  </si>
  <si>
    <t>Дефицит финансирования</t>
  </si>
  <si>
    <t>Оценка кредитного потенциала</t>
  </si>
  <si>
    <t>Собственная оценка кредитного потенциала:</t>
  </si>
  <si>
    <t>Пояснения по расчету кредитного потенциала</t>
  </si>
  <si>
    <t>3.2.</t>
  </si>
  <si>
    <t>7.</t>
  </si>
  <si>
    <t>7.1.</t>
  </si>
  <si>
    <t>7.2.</t>
  </si>
  <si>
    <t>7.3.</t>
  </si>
  <si>
    <t>7.4.</t>
  </si>
  <si>
    <t>8.</t>
  </si>
  <si>
    <t>8.1.</t>
  </si>
  <si>
    <t>8.2.</t>
  </si>
  <si>
    <t>8.2.1.</t>
  </si>
  <si>
    <t>8.2.2.</t>
  </si>
  <si>
    <t>8.2.3.</t>
  </si>
  <si>
    <t>9.</t>
  </si>
  <si>
    <t>По кредитам и займам необходимо указать сумму открытых кредитных линий и сумму реально выбранных средств.</t>
  </si>
  <si>
    <t>С разделением объектов на ПС, ВЛ и КЛ с указанием уровня напряжения.</t>
  </si>
  <si>
    <t>Согласно проектно-сметной документации с учетом перевода в прогнозные цены планируемого периода (с НДС).</t>
  </si>
  <si>
    <t>8.2.4.</t>
  </si>
  <si>
    <t>8.3.</t>
  </si>
  <si>
    <t>прочие кредиторские задолженности:</t>
  </si>
  <si>
    <t>прочие краткосрочные обязательства:</t>
  </si>
  <si>
    <t>Приложение № 10
к Приказу Минэнерго России
от 24.03.2010 № 114</t>
  </si>
  <si>
    <t>Отчет о ходе реализации проектов (заполняется для наиболее значимых проектов *) (представляется ежеквартально)</t>
  </si>
  <si>
    <t>Если выполняется любой из нижеперечисленных критериев:</t>
  </si>
  <si>
    <t>1. Проекты, финансируемые полностью или частично за счет средств федерального бюджета, и/или включенные в федеральные целевые программы.</t>
  </si>
  <si>
    <t>2. Объекты выдачи мощности ТЭС, ГЭС, АЭС.</t>
  </si>
  <si>
    <t>3. Генерирующие объекты мощностью свыше 100 МВт.</t>
  </si>
  <si>
    <t>4. Проекты, имеющие федеральное значение (объекты энергоснабжения Олимпиады в г. Сочи, саммита АТЭС в г. Владивосток, ВСТО и др.).</t>
  </si>
  <si>
    <t>5. Проекты сметной стоимостью свыше 3 млрд. руб. (в текущих ценах с НДС).</t>
  </si>
  <si>
    <t>6. Объекты, предусмотренные Генеральной схемой размещения объектов электроэнергетики до 2020 года.</t>
  </si>
  <si>
    <t>Копии положительного заключения Госэкспертизы по ПСД, сводного сметного расчета необходимо представить в Минэнерго России.</t>
  </si>
  <si>
    <t>Местоположение объекта (субъект Российской Федерации, населенный пункт)</t>
  </si>
  <si>
    <t>Тип проекта</t>
  </si>
  <si>
    <t>Вводимая мощность (в том числе прирост)</t>
  </si>
  <si>
    <t>Срок ввода объекта</t>
  </si>
  <si>
    <t>Фактическая стадия реализации проекта на отчетную дату</t>
  </si>
  <si>
    <t>Проектная документация</t>
  </si>
  <si>
    <t>1. Кем, когда принято решение о строительстве объекта (реквизиты документа)</t>
  </si>
  <si>
    <t>2. Кем, когда разработана проектная документация (разработана/не разработана (фактическое состояние), наименование проектной организации, утверждена/не утверждена, год утверждения, реквизиты документа)</t>
  </si>
  <si>
    <t>3. Прохождение проектной документацией государственной экспертизы, утверждение документации (утверждена/не утверждена, наименование ведомства, проводящего экспертизу, когда выдано заключение, реквизиты документа **)</t>
  </si>
  <si>
    <t>Землеотвод</t>
  </si>
  <si>
    <t>- наличие землеотвода (кем, когда утверждено, реквизиты документа)</t>
  </si>
  <si>
    <t>Исходно-разрешительная документация</t>
  </si>
  <si>
    <t>- наличие разрешения на строительство (кем, когда выдано, реквизиты документа)</t>
  </si>
  <si>
    <t>Прогнозное/проектное топливо (основное и резервное)</t>
  </si>
  <si>
    <t>Прогнозный объем потребления топлива</t>
  </si>
  <si>
    <t>Топливообеспечение</t>
  </si>
  <si>
    <t>Технологическое присоединение объекта к электрической сети:</t>
  </si>
  <si>
    <t>- заключение договоров на технологическое присоединение (с указанием даты технологического присоединения к электрическим сетям)</t>
  </si>
  <si>
    <t>- разработка схемы выдачи мощности</t>
  </si>
  <si>
    <t>- получение технических условий на технологическое присоединение</t>
  </si>
  <si>
    <t>- договор на реализацию СВМ и график реализации СВМ</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</si>
  <si>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</si>
  <si>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</si>
  <si>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отчетную дату договоров по проекту, млн. руб.</t>
  </si>
  <si>
    <t>в том числе</t>
  </si>
  <si>
    <t>- по договорам подряда (в разбивке по каждому подрядчику и по договорам):</t>
  </si>
  <si>
    <t>% от сметной стоимости проекта</t>
  </si>
  <si>
    <t>оплачено по договору, млн. руб.</t>
  </si>
  <si>
    <t>освоено по договору, млн. руб.</t>
  </si>
  <si>
    <t>- по договорам поставки основного оборудования (в разбивке по каждому поставщику и по договорам):</t>
  </si>
  <si>
    <t>-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</si>
  <si>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</si>
  <si>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СМР, %</t>
  </si>
  <si>
    <t>- поставка основного оборудования, %</t>
  </si>
  <si>
    <t>- разработка проектной документации и рабочей документации, %</t>
  </si>
  <si>
    <t>% оплаты по объекту (предоплата)</t>
  </si>
  <si>
    <t>всего оплачено по объекту</t>
  </si>
  <si>
    <t>% освоения по объекту за отчетный период</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</si>
  <si>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</si>
  <si>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</si>
  <si>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</si>
  <si>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</si>
  <si>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</si>
  <si>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</si>
  <si>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</si>
  <si>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</si>
  <si>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строительный персонал</t>
  </si>
  <si>
    <t>- монтажный персонал</t>
  </si>
  <si>
    <t>График поставки основного оборудования</t>
  </si>
  <si>
    <t>- дата поставки</t>
  </si>
  <si>
    <t>- задержки в поставке</t>
  </si>
  <si>
    <t>-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</si>
  <si>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</si>
  <si>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</si>
  <si>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выявленные нарушения договоров подряда,</t>
  </si>
  <si>
    <t>- рекламации к заводам - изготовителям и поставщикам,</t>
  </si>
  <si>
    <t>- предписания надзорных органов,</t>
  </si>
  <si>
    <t>- дефицит источников финансирования и др.,</t>
  </si>
  <si>
    <t>- другое (расшифровать)</t>
  </si>
  <si>
    <t>расширение</t>
  </si>
  <si>
    <t>проектирование</t>
  </si>
  <si>
    <t>строительство</t>
  </si>
  <si>
    <t>незавершенное строительство - приостановлено</t>
  </si>
  <si>
    <t>законсервировано</t>
  </si>
  <si>
    <t>STAGE_TYPE</t>
  </si>
  <si>
    <t>[модернизация/реконструкция/новое строительство/расширение]</t>
  </si>
  <si>
    <t>[срок, установленный инвестиционной программой]</t>
  </si>
  <si>
    <t>[проектирование/строительство/незавершенное строительство - приостановлено/законсервировано]</t>
  </si>
  <si>
    <t>[вид, тип топлива, заключение договоров на поставку топлива]</t>
  </si>
  <si>
    <t>[наличие подтверждения возможности поставки необходимых объемов топлива, стадия согласования с поставщиком/транспортировщиком топлива, наличие каких-либо проблем с топливообеспечением объекта, наличие согласования топливного режима с указанием даты, начиная с которой подтверждено обеспечение топливом]</t>
  </si>
  <si>
    <t>[юридическое лицо, вид услуг/подряда, предмет договора, дата заключения/расторжения и номер договора/соглашений к договору]</t>
  </si>
  <si>
    <t>[наименование, количество, краткие технические характеристики, сроки изготовления/поставки, место хранения]</t>
  </si>
  <si>
    <t>[возможность реализации в установленный срок, отставание от установленного срока, причины отставания, возможный срок ввода объекта]</t>
  </si>
  <si>
    <t>[описание факта или события, ссылки на документы, влияние факта/события на срок реализации проекта в месяцах, принятые меры по устранению причин отставаний и выявленных нарушений, исключающие их повторение]</t>
  </si>
  <si>
    <t>Добавить объект</t>
  </si>
  <si>
    <t/>
  </si>
  <si>
    <t>Ввод мощностей</t>
  </si>
  <si>
    <t>Вывод мощностей</t>
  </si>
  <si>
    <t>Отчет о вводах/выводах объектов (представляется ежеквартально)</t>
  </si>
  <si>
    <t>План *</t>
  </si>
  <si>
    <t>Приложение № 9
к Приказу Минэнерго России
от 24.03.2010 № 114</t>
  </si>
  <si>
    <t>Приложение № 11.1
к Приказу Минэнерго России
от 24.03.2010 № 114</t>
  </si>
  <si>
    <t>Отчет об исполнении сетевых графиков строительства проектов (представляется ежеквартально)</t>
  </si>
  <si>
    <t>Наименование инвестиционного проекта</t>
  </si>
  <si>
    <t>по состоянию на</t>
  </si>
  <si>
    <t>№ пункта укрупненного сетевого графика</t>
  </si>
  <si>
    <t>Наименование этапов основных работ
(с учетом подготовительного периода до начала строительства) по общему сетевому графику*</t>
  </si>
  <si>
    <t>Сроки выполнения задач по укрупненному</t>
  </si>
  <si>
    <t>Процент исполнения работ за весь период (%)</t>
  </si>
  <si>
    <t>Процент выполнения за отчетный период (%)</t>
  </si>
  <si>
    <t>Причины невыполнения</t>
  </si>
  <si>
    <t>Предложения по корректирующим мероприятиям по устранению отставания</t>
  </si>
  <si>
    <t>Начало</t>
  </si>
  <si>
    <t>Окончание</t>
  </si>
  <si>
    <t>-</t>
  </si>
  <si>
    <t>Выработка,
млн. КВт*ч</t>
  </si>
  <si>
    <t>I. Контрольные этапы реализации инвестиционного проекта для генерирующих компаний (представляется ежеквартально)</t>
  </si>
  <si>
    <t>Наименование</t>
  </si>
  <si>
    <t>Тип</t>
  </si>
  <si>
    <t xml:space="preserve">Предпроектный этап </t>
  </si>
  <si>
    <t xml:space="preserve">Выбор площадки строительства </t>
  </si>
  <si>
    <t xml:space="preserve">событие </t>
  </si>
  <si>
    <t>Проведение инженерных изысканий на выбранной площадке строительства</t>
  </si>
  <si>
    <t>работа</t>
  </si>
  <si>
    <t>Проектный этап</t>
  </si>
  <si>
    <t>Заключение договора на разработку ТЭО</t>
  </si>
  <si>
    <t>событие</t>
  </si>
  <si>
    <t>Заключение договора на разработку рабочего проекта</t>
  </si>
  <si>
    <t>Разработка и утверждение ТЭО</t>
  </si>
  <si>
    <t>Разработка рабочего проекта</t>
  </si>
  <si>
    <t>Получение положительного заключения государственной экспертизы на ТЭО</t>
  </si>
  <si>
    <t>Получение разрешения на строительство</t>
  </si>
  <si>
    <t>Организационный этап</t>
  </si>
  <si>
    <t>Заключение договора с генеральным подрядчиком (EPC, EPCM) или договоров с основными подрядчиками</t>
  </si>
  <si>
    <t>Получение правоустанавливающих документов на земельный участк под строительство</t>
  </si>
  <si>
    <t xml:space="preserve">Заключение договоров на поставку основного оборудования </t>
  </si>
  <si>
    <t>График поставки основного оборудования на объект</t>
  </si>
  <si>
    <t>Строительные работы</t>
  </si>
  <si>
    <t>Подготовка площадки строительства</t>
  </si>
  <si>
    <t xml:space="preserve">Строительство основных сооружений (главного корпуса, гидротехнических сооружений, объектов топливного хозяйства, технического водоснабжения и др.) </t>
  </si>
  <si>
    <t>Сдача основных сооружений под монтаж оборудования</t>
  </si>
  <si>
    <t>Монтаж и ввод в работу грузоподъёмных механизмов для монтажа основного оборудования</t>
  </si>
  <si>
    <t>Монтаж основного оборудования и трубопроводов</t>
  </si>
  <si>
    <t>Монтаж электротехнического оборудования и КиП</t>
  </si>
  <si>
    <t>Реализация схемы выдачи мощности (в объеме обязательств ГК)</t>
  </si>
  <si>
    <t>Заявка в сетевую компанию на технологическое присоединение</t>
  </si>
  <si>
    <t>Заключение договора с сетевой компанией на ТП. Получение и согласование ТУ и ТП</t>
  </si>
  <si>
    <t>Разработка и согласование предпроектной внестадийной работы "Схема выдачи мощности"</t>
  </si>
  <si>
    <t>Заключение договора на реализацию схемы выдачи мощности с согласованием графика строительства</t>
  </si>
  <si>
    <t>Разработка рабочей документации сетевого строительства ГК (если таковое требуется для реализации СВМ)</t>
  </si>
  <si>
    <t>Реализация сетевого строительства ГК (если таковое требуется для реализации СВМ)</t>
  </si>
  <si>
    <t>Испытания и ввод в эксплуатацию</t>
  </si>
  <si>
    <t xml:space="preserve">Индивидуальные испытания оборудования и функциональные испытания отдельных систем </t>
  </si>
  <si>
    <t>Комплексное опробование оборудования</t>
  </si>
  <si>
    <t>Готовность оборудования (ОРУ, ЗРУ) для технологического присоединения к электрическим сетям</t>
  </si>
  <si>
    <t>Ввод объекта в эксплуатацию (получение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t>
  </si>
  <si>
    <t>II. Контрольные этапы реализации инвестиционного проекта для сетевых компаний</t>
  </si>
  <si>
    <t>Предпроектный и проектный этап</t>
  </si>
  <si>
    <t>Получение заявки на ТП</t>
  </si>
  <si>
    <t>Разработка и выдача ТУ на ТП</t>
  </si>
  <si>
    <t>Заключение договора на разработку проектной документации</t>
  </si>
  <si>
    <t>Получение положительного заключения государственной экспертизы на проектную документацию</t>
  </si>
  <si>
    <t>Утверждение проектной документации</t>
  </si>
  <si>
    <t>Разработка рабочей документации</t>
  </si>
  <si>
    <t>Заключение договора подряда (допсоглашения к договору)</t>
  </si>
  <si>
    <t>Получение правоустанавливающих документов для выделения земельного участка под строительство</t>
  </si>
  <si>
    <t>Получение разрешительной документации для реализации СВМ</t>
  </si>
  <si>
    <t>Сетевое строительство (реконструкция) и пусконаладочные работы</t>
  </si>
  <si>
    <t>Подготовка площадки строительства для подстанций, трассы – для ЛЭП</t>
  </si>
  <si>
    <t>Поставка основного оборудования</t>
  </si>
  <si>
    <t>Монтаж основного оборудования</t>
  </si>
  <si>
    <t>Пусконаладочные работы</t>
  </si>
  <si>
    <t>Завершение строительства</t>
  </si>
  <si>
    <t xml:space="preserve">Комплексное опробование оборудования </t>
  </si>
  <si>
    <t>Оформление (подписание) актов об осуществлении технологического присоединения к электрическим сетям</t>
  </si>
  <si>
    <t xml:space="preserve">Получение разрешения на ввод объекта в эксплуатацию </t>
  </si>
  <si>
    <t xml:space="preserve"> Ввод в эксплуатацию объекта сетевого строительства</t>
  </si>
  <si>
    <t>3.3.</t>
  </si>
  <si>
    <t>3.3.1.</t>
  </si>
  <si>
    <t>4.1.</t>
  </si>
  <si>
    <t>4.2.</t>
  </si>
  <si>
    <t>4.3.</t>
  </si>
  <si>
    <t>4.4.</t>
  </si>
  <si>
    <t>4.5.</t>
  </si>
  <si>
    <t>4.6.</t>
  </si>
  <si>
    <t>5.3.</t>
  </si>
  <si>
    <t>5.4.</t>
  </si>
  <si>
    <t>5.5.</t>
  </si>
  <si>
    <t>5.6.</t>
  </si>
  <si>
    <t>6.1.</t>
  </si>
  <si>
    <t>6.2.</t>
  </si>
  <si>
    <t>6.3.</t>
  </si>
  <si>
    <t>6.4.</t>
  </si>
  <si>
    <t>3.4.</t>
  </si>
  <si>
    <t>3.5.</t>
  </si>
  <si>
    <t>Приложение № 11.2
к Приказу Минэнерго России
от 24.03.2010 № 114</t>
  </si>
  <si>
    <t>Ф.7.1</t>
  </si>
  <si>
    <t>Ф.7.2</t>
  </si>
  <si>
    <t>Ф.8</t>
  </si>
  <si>
    <t>Ф.9</t>
  </si>
  <si>
    <t>Ф.10</t>
  </si>
  <si>
    <t>Ф.11.1</t>
  </si>
  <si>
    <t>Ф.11.2</t>
  </si>
  <si>
    <t>Ф.12</t>
  </si>
  <si>
    <t>Ф.13</t>
  </si>
  <si>
    <t>ОАО "ФСК ЕЭС"</t>
  </si>
  <si>
    <t>SCOPE_LOAD_1</t>
  </si>
  <si>
    <t>SCOPE_LOAD_2</t>
  </si>
  <si>
    <t>SCOPE_LOAD_8</t>
  </si>
  <si>
    <t>SCOPE_LOAD_9</t>
  </si>
  <si>
    <t>SCOPE_LOAD_13</t>
  </si>
  <si>
    <t>SCOPE_LOAD_10</t>
  </si>
  <si>
    <t>SCOPE_LOAD_11_1</t>
  </si>
  <si>
    <t>SCOPE_LOAD_11_2</t>
  </si>
  <si>
    <t>SCOPE_LOAD_12</t>
  </si>
  <si>
    <t>http://pic2net.ru/view/v/201211214b003c2eb74175765b27ed22b0400675.jpg</t>
  </si>
  <si>
    <t>Является ли организация плательщиком НДС</t>
  </si>
  <si>
    <t>Проекты, финансируемые полностью или частично за счет средств федерального бюджета, и/или включенные в федеральные целевые программы.</t>
  </si>
  <si>
    <t>Объекты выдачи мощности ТЭС, ГЭС, АЭС.</t>
  </si>
  <si>
    <t>Генерирующие объекты мощностью свыше 100 МВт.</t>
  </si>
  <si>
    <t>Проекты, имеющие федеральное значение (объекты энергоснабжения Олимпиады в г. Сочи, саммита АТЭС в г. Владивосток, ВСТО и др.).</t>
  </si>
  <si>
    <t>Проекты сметной стоимостью свыше 3 млрд. руб. (в текущих ценах с НДС).</t>
  </si>
  <si>
    <t>Объекты, предусмотренные Генеральной схемой размещения объектов электроэнергетики до 2020 года.</t>
  </si>
  <si>
    <t>км</t>
  </si>
  <si>
    <t>МВА</t>
  </si>
  <si>
    <t>1.1.1.2.4.</t>
  </si>
  <si>
    <t>1.1.1.2.4.0.</t>
  </si>
  <si>
    <t>1.2.1.2.4.</t>
  </si>
  <si>
    <t>1.2.1.2.4.0.</t>
  </si>
  <si>
    <t>1.6.1.2.4.0.</t>
  </si>
  <si>
    <t>1.6.1.2.4.</t>
  </si>
  <si>
    <t>2.1.1.2.4.</t>
  </si>
  <si>
    <t>2.1.1.2.4.0.</t>
  </si>
  <si>
    <t>2.2.1.2.4.</t>
  </si>
  <si>
    <t>2.2.1.2.4.0.</t>
  </si>
  <si>
    <t>3.1.1.</t>
  </si>
  <si>
    <t>3.1.1.1.</t>
  </si>
  <si>
    <t>3.1.1.2.</t>
  </si>
  <si>
    <t>3.1.1.3.</t>
  </si>
  <si>
    <t>3.1.1.3.1.</t>
  </si>
  <si>
    <t>3.1.1.3.2.</t>
  </si>
  <si>
    <t>3.1.1.4.</t>
  </si>
  <si>
    <t>3.1.2.</t>
  </si>
  <si>
    <t>3.1.2.1.</t>
  </si>
  <si>
    <t>3.1.2.2.</t>
  </si>
  <si>
    <t>3.1.2.3.</t>
  </si>
  <si>
    <t>3.1.3.</t>
  </si>
  <si>
    <t>3.1.4.</t>
  </si>
  <si>
    <t>3.1.5.</t>
  </si>
  <si>
    <t>3.2.1.</t>
  </si>
  <si>
    <t>3.2.2.</t>
  </si>
  <si>
    <t>3.2.3.</t>
  </si>
  <si>
    <t>3.2.4.</t>
  </si>
  <si>
    <t>3.2.5.</t>
  </si>
  <si>
    <t>3.2.6.</t>
  </si>
  <si>
    <t>3.2.7.</t>
  </si>
  <si>
    <t>Приложение № 7.1
к Приказу Минэнерго России</t>
  </si>
  <si>
    <t>Версия 1.5.2</t>
  </si>
  <si>
    <t>СПРАВОЧНО
Оплата процентов за привлеченные кредитные ресурсы</t>
  </si>
  <si>
    <t>ЗАО "Ижора-Энергосбыт"</t>
  </si>
  <si>
    <t>Услуги по холодному водоснабжению, Услуги по очистке сточных вод, Услуги по водоотведению, Услуги по передаче тепловой энергии, Производство тепловой энергии, Услуги по передаче электрической энергии</t>
  </si>
  <si>
    <t>ЗАО "ЭНЕРГИЯ ХОЛДИНГ"</t>
  </si>
  <si>
    <t>ЗАО "Энергосбытовая компания Кировского завода"</t>
  </si>
  <si>
    <t>Услуги по очистке сточных вод, Производство тепловой энергии, Услуги по холодному водоснабжению, Реализация теплоносителя, Услуги по передаче тепловой энергии, Услуги по передаче электрической энергии, Услуги по водоотведению</t>
  </si>
  <si>
    <t>Реализация теплоносителя, Услуги по передаче тепловой энергии, Услуги по горячему водоснабжению, Производство тепловой энергии, Услуги по водоотведению, Услуги по очистке сточных вод, Услуги по передаче электрической энергии, Услуги по холодному водоснабжению</t>
  </si>
  <si>
    <t>Услуги по передаче электрической энергии, Услуги по передаче тепловой энергии, Производство тепловой энергии, Услуги по холодному водоснабжению, Услуги по водоотведению, Реализация теплоносителя, Речной порт, Услуги по очистке сточных вод</t>
  </si>
  <si>
    <t>ОАО "Особые Экономические Зоны"</t>
  </si>
  <si>
    <t>Услуги по водоотведению, Услуги по передаче электрической энергии, Производство тепловой энергии, Услуги по холодному водоснабжению, Услуги по очистке сточных вод, Услуги по передаче тепловой энергии</t>
  </si>
  <si>
    <t>ОАО «Московское городское энергосбытовое предприятие»</t>
  </si>
  <si>
    <t>Производство тепловой энергии, Аэропорт, Реализация теплоносителя, Услуги по передаче электрической энергии, Услуги по холодному водоснабжению, Услуги по водоотведению, Услуги по передаче тепловой энергии, Услуги по очистке сточных вод</t>
  </si>
  <si>
    <t>ООО "Госэнергосеть"</t>
  </si>
  <si>
    <t>ООО "Инженерные изыскания"</t>
  </si>
  <si>
    <t>ООО "НСК"</t>
  </si>
  <si>
    <t>ООО "Пивоваренная компания "Балтика"</t>
  </si>
  <si>
    <t>Услуги по передаче электрической энергии, Услуги по передаче тепловой энергии, Производство тепловой энергии</t>
  </si>
  <si>
    <t>ООО "РАЗВИТИЕ И ИНВЕСТИЦИИ"</t>
  </si>
  <si>
    <t>ООО "РН-Энерго"</t>
  </si>
  <si>
    <t>ООО "Сбытовая энергетическая компания"</t>
  </si>
  <si>
    <t>ООО "Северо-Западная сетевая компания"</t>
  </si>
  <si>
    <t>ООО "Трансэнергопром"</t>
  </si>
  <si>
    <t>ООО "ЭСК "ЭСКО"</t>
  </si>
  <si>
    <t>Услуги по передаче электрической энергии, Услуги по передаче тепловой энергии, Услуги по водоотведению, Услуги по холодному водоснабжению, Услуги по очистке сточных вод, Производство тепловой энергии</t>
  </si>
  <si>
    <t>ФКП "Дирекция КЗС Минрегиона России"</t>
  </si>
  <si>
    <t xml:space="preserve"> Реестр организаций обновлен:14.10.2014 10:42:03</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</si>
</sst>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0.0%_);\(0.0%\)"/>
    <numFmt numFmtId="176" formatCode="#,##0_);[Red]\(#,##0\)"/>
    <numFmt numFmtId="177" formatCode="#,##0;\(#,##0\)"/>
    <numFmt numFmtId="178" formatCode="_-* #,##0.00\ _$_-;\-* #,##0.00\ _$_-;_-* &quot;-&quot;??\ _$_-;_-@_-"/>
    <numFmt numFmtId="179" formatCode="#.##0\.00"/>
    <numFmt numFmtId="180" formatCode="#\.00"/>
    <numFmt numFmtId="181" formatCode="\$#\.00"/>
    <numFmt numFmtId="182" formatCode="#\."/>
    <numFmt numFmtId="183" formatCode="General_)"/>
    <numFmt numFmtId="184" formatCode="_-* #,##0&quot;đ.&quot;_-;\-* #,##0&quot;đ.&quot;_-;_-* &quot;-&quot;&quot;đ.&quot;_-;_-@_-"/>
    <numFmt numFmtId="185" formatCode="_-* #,##0.00&quot;đ.&quot;_-;\-* #,##0.00&quot;đ.&quot;_-;_-* &quot;-&quot;??&quot;đ.&quot;_-;_-@_-"/>
    <numFmt numFmtId="186" formatCode="&quot;$&quot;#,##0_);[Red]\(&quot;$&quot;#,##0\)"/>
    <numFmt numFmtId="187" formatCode="\$#,##0\ ;\(\$#,##0\)"/>
    <numFmt numFmtId="188" formatCode="#,##0.000[$р.-419];\-#,##0.000[$р.-419]"/>
    <numFmt numFmtId="189" formatCode="_-* #,##0.0\ _$_-;\-* #,##0.0\ _$_-;_-* &quot;-&quot;??\ _$_-;_-@_-"/>
    <numFmt numFmtId="190" formatCode="_-* #,##0.00[$€-1]_-;\-* #,##0.00[$€-1]_-;_-* &quot;-&quot;??[$€-1]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_-* #,##0\ _р_._-;\-* #,##0\ _р_._-;_-* &quot;-&quot;\ _р_._-;_-@_-"/>
    <numFmt numFmtId="210" formatCode="_-* #,##0.00\ _р_._-;\-* #,##0.00\ _р_._-;_-* &quot;-&quot;??\ _р_._-;_-@_-"/>
    <numFmt numFmtId="211" formatCode="_-* #,##0\ _$_-;\-* #,##0\ _$_-;_-* &quot;-&quot;\ _$_-;_-@_-"/>
    <numFmt numFmtId="212" formatCode="#,##0.00_ ;\-#,##0.00\ "/>
    <numFmt numFmtId="213" formatCode="%#\.00"/>
  </numFmts>
  <fonts count="175">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b/>
      <sz val="9"/>
      <color indexed="55"/>
      <name val="Tahoma"/>
      <family val="2"/>
    </font>
    <font>
      <b/>
      <u val="single"/>
      <sz val="9"/>
      <color indexed="12"/>
      <name val="Tahoma"/>
      <family val="2"/>
    </font>
    <font>
      <sz val="10"/>
      <name val="Arial"/>
      <family val="2"/>
    </font>
    <font>
      <b/>
      <sz val="9"/>
      <color indexed="8"/>
      <name val="Tahoma"/>
      <family val="2"/>
    </font>
    <font>
      <sz val="11"/>
      <color indexed="8"/>
      <name val="Calibri"/>
      <family val="2"/>
    </font>
    <font>
      <b/>
      <sz val="11"/>
      <color indexed="55"/>
      <name val="Calibri"/>
      <family val="2"/>
    </font>
    <font>
      <b/>
      <sz val="12"/>
      <color indexed="8"/>
      <name val="Tahoma"/>
      <family val="2"/>
    </font>
    <font>
      <b/>
      <i/>
      <sz val="9"/>
      <name val="Tahoma"/>
      <family val="2"/>
    </font>
    <font>
      <i/>
      <sz val="9"/>
      <name val="Tahoma"/>
      <family val="2"/>
    </font>
    <font>
      <b/>
      <sz val="18"/>
      <color indexed="56"/>
      <name val="Cambria"/>
      <family val="2"/>
    </font>
    <font>
      <sz val="10"/>
      <name val="Helv"/>
      <family val="0"/>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1"/>
      <color indexed="8"/>
      <name val="Calibri"/>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i/>
      <sz val="9"/>
      <color indexed="40"/>
      <name val="Tahoma"/>
      <family val="2"/>
    </font>
    <font>
      <b/>
      <sz val="9"/>
      <color indexed="23"/>
      <name val="Tahoma"/>
      <family val="2"/>
    </font>
    <font>
      <sz val="10"/>
      <color indexed="8"/>
      <name val="Verdana"/>
      <family val="2"/>
    </font>
    <font>
      <sz val="10"/>
      <color indexed="8"/>
      <name val="Tahoma"/>
      <family val="2"/>
    </font>
    <font>
      <b/>
      <sz val="10"/>
      <color indexed="8"/>
      <name val="Tahoma"/>
      <family val="2"/>
    </font>
    <font>
      <b/>
      <sz val="9"/>
      <color indexed="12"/>
      <name val="Tahoma"/>
      <family val="2"/>
    </font>
    <font>
      <b/>
      <u val="single"/>
      <sz val="9"/>
      <color indexed="9"/>
      <name val="Tahoma"/>
      <family val="2"/>
    </font>
    <font>
      <b/>
      <sz val="9"/>
      <color indexed="62"/>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i/>
      <sz val="9"/>
      <color rgb="FF00B0F0"/>
      <name val="Tahoma"/>
      <family val="2"/>
    </font>
    <font>
      <b/>
      <sz val="9"/>
      <color theme="0" tint="-0.4999699890613556"/>
      <name val="Tahoma"/>
      <family val="2"/>
    </font>
    <font>
      <sz val="10"/>
      <color rgb="FF000000"/>
      <name val="Verdana"/>
      <family val="2"/>
    </font>
    <font>
      <sz val="10"/>
      <color theme="1"/>
      <name val="Tahoma"/>
      <family val="2"/>
    </font>
    <font>
      <b/>
      <u val="single"/>
      <sz val="9"/>
      <color theme="10"/>
      <name val="Tahoma"/>
      <family val="2"/>
    </font>
    <font>
      <b/>
      <sz val="10"/>
      <color theme="1"/>
      <name val="Tahoma"/>
      <family val="2"/>
    </font>
    <font>
      <b/>
      <sz val="9"/>
      <color theme="10"/>
      <name val="Tahoma"/>
      <family val="2"/>
    </font>
    <font>
      <b/>
      <u val="single"/>
      <sz val="9"/>
      <color theme="0"/>
      <name val="Tahoma"/>
      <family val="2"/>
    </font>
    <font>
      <b/>
      <sz val="9"/>
      <color theme="3" tint="0.39998000860214233"/>
      <name val="Tahoma"/>
      <family val="2"/>
    </font>
  </fonts>
  <fills count="7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lightGray">
        <fgColor indexed="22"/>
        <bgColor indexed="9"/>
      </patternFill>
    </fill>
    <fill>
      <patternFill patternType="solid">
        <fgColor rgb="FF92D050"/>
        <bgColor indexed="64"/>
      </patternFill>
    </fill>
    <fill>
      <patternFill patternType="solid">
        <fgColor theme="0" tint="-0.1499900072813034"/>
        <bgColor indexed="64"/>
      </patternFill>
    </fill>
  </fills>
  <borders count="116">
    <border>
      <left/>
      <right/>
      <top/>
      <bottom/>
      <diagonal/>
    </border>
    <border>
      <left style="thin"/>
      <right style="thin"/>
      <top>
        <color indexed="63"/>
      </top>
      <bottom>
        <color indexed="63"/>
      </bottom>
    </border>
    <border>
      <left>
        <color indexed="63"/>
      </left>
      <right>
        <color indexed="63"/>
      </right>
      <top style="thin"/>
      <bottom style="double"/>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tted"/>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color indexed="63"/>
      </top>
      <bottom style="thin"/>
    </border>
    <border>
      <left>
        <color indexed="63"/>
      </left>
      <right style="thin"/>
      <top>
        <color indexed="63"/>
      </top>
      <bottom>
        <color indexed="63"/>
      </bottom>
    </border>
    <border>
      <left style="thin"/>
      <right style="double"/>
      <top style="thin"/>
      <bottom style="thin"/>
    </border>
    <border>
      <left>
        <color indexed="63"/>
      </left>
      <right>
        <color indexed="63"/>
      </right>
      <top style="medium">
        <color indexed="23"/>
      </top>
      <bottom style="medium">
        <color indexed="23"/>
      </bottom>
    </border>
    <border>
      <left style="thin">
        <color indexed="63"/>
      </left>
      <right style="thin">
        <color indexed="63"/>
      </right>
      <top style="thin"/>
      <bottom style="thin">
        <color indexed="63"/>
      </bottom>
    </border>
    <border>
      <left style="thin"/>
      <right>
        <color indexed="63"/>
      </right>
      <top>
        <color indexed="63"/>
      </top>
      <bottom>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color theme="1" tint="0.49998000264167786"/>
      </left>
      <right style="hair">
        <color theme="1" tint="0.49998000264167786"/>
      </right>
      <top style="thin">
        <color theme="1" tint="0.49998000264167786"/>
      </top>
      <bottom style="thin">
        <color theme="1" tint="0.49998000264167786"/>
      </bottom>
    </border>
    <border>
      <left style="thin">
        <color theme="1" tint="0.49998000264167786"/>
      </left>
      <right/>
      <top/>
      <bottom/>
    </border>
    <border>
      <left style="thin">
        <color theme="1" tint="0.49998000264167786"/>
      </left>
      <right/>
      <top style="thin">
        <color theme="1" tint="0.49998000264167786"/>
      </top>
      <bottom/>
    </border>
    <border>
      <left/>
      <right/>
      <top style="thin">
        <color theme="1" tint="0.49998000264167786"/>
      </top>
      <bottom/>
    </border>
    <border>
      <left style="thin">
        <color theme="1" tint="0.49998000264167786"/>
      </left>
      <right/>
      <top/>
      <bottom style="thin">
        <color theme="1" tint="0.49998000264167786"/>
      </bottom>
    </border>
    <border>
      <left/>
      <right/>
      <top/>
      <bottom style="thin">
        <color theme="1" tint="0.49998000264167786"/>
      </bottom>
    </border>
    <border>
      <left/>
      <right style="thin">
        <color theme="1" tint="0.49998000264167786"/>
      </right>
      <top style="thin">
        <color theme="1" tint="0.49998000264167786"/>
      </top>
      <bottom/>
    </border>
    <border>
      <left/>
      <right style="thin">
        <color theme="1" tint="0.49998000264167786"/>
      </right>
      <top/>
      <bottom/>
    </border>
    <border>
      <left/>
      <right style="thin">
        <color theme="1" tint="0.49998000264167786"/>
      </right>
      <top/>
      <bottom style="thin">
        <color theme="1" tint="0.49998000264167786"/>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medium"/>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top/>
      <bottom/>
    </border>
    <border>
      <left/>
      <right style="medium"/>
      <top/>
      <bottom/>
    </border>
    <border>
      <left style="medium"/>
      <right/>
      <top>
        <color indexed="63"/>
      </top>
      <bottom style="medium"/>
    </border>
    <border>
      <left/>
      <right style="medium"/>
      <top>
        <color indexed="63"/>
      </top>
      <bottom style="medium"/>
    </border>
    <border>
      <left/>
      <right/>
      <top style="thin"/>
      <bottom style="thin"/>
    </border>
    <border>
      <left>
        <color indexed="63"/>
      </left>
      <right style="medium"/>
      <top style="thin"/>
      <bottom style="thin"/>
    </border>
    <border>
      <left/>
      <right style="thin">
        <color indexed="23"/>
      </right>
      <top/>
      <bottom/>
    </border>
    <border>
      <left/>
      <right style="thin">
        <color indexed="23"/>
      </right>
      <top/>
      <bottom style="thin">
        <color indexed="23"/>
      </bottom>
    </border>
    <border>
      <left style="medium"/>
      <right>
        <color indexed="63"/>
      </right>
      <top style="thin"/>
      <bottom style="thin"/>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medium"/>
      <right>
        <color indexed="63"/>
      </right>
      <top style="thin"/>
      <bottom style="medium"/>
    </border>
    <border>
      <left>
        <color indexed="63"/>
      </left>
      <right style="medium"/>
      <top style="thin"/>
      <bottom style="medium"/>
    </border>
    <border>
      <left style="thin"/>
      <right>
        <color indexed="63"/>
      </right>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top style="medium"/>
      <bottom style="medium"/>
    </border>
    <border>
      <left style="medium"/>
      <right>
        <color indexed="63"/>
      </right>
      <top style="thin"/>
      <bottom>
        <color indexed="63"/>
      </bottom>
    </border>
    <border>
      <left>
        <color indexed="63"/>
      </left>
      <right style="medium"/>
      <top style="thin"/>
      <bottom>
        <color indexed="63"/>
      </bottom>
    </border>
    <border>
      <left style="medium">
        <color indexed="63"/>
      </left>
      <right style="thin"/>
      <top style="thin"/>
      <bottom style="thin"/>
    </border>
    <border>
      <left style="medium">
        <color indexed="63"/>
      </left>
      <right/>
      <top style="thin"/>
      <bottom style="thin"/>
    </border>
    <border>
      <left style="thin"/>
      <right>
        <color indexed="63"/>
      </right>
      <top style="medium"/>
      <bottom style="thin"/>
    </border>
    <border>
      <left style="medium"/>
      <right style="thin"/>
      <top style="thin"/>
      <bottom style="thin"/>
    </border>
    <border>
      <left style="medium"/>
      <right>
        <color indexed="63"/>
      </right>
      <top style="medium"/>
      <bottom style="thin"/>
    </border>
    <border>
      <left style="thin"/>
      <right>
        <color indexed="63"/>
      </right>
      <top style="thin"/>
      <bottom style="medium"/>
    </border>
    <border>
      <left>
        <color indexed="63"/>
      </left>
      <right style="thin"/>
      <top style="thin"/>
      <bottom style="thin"/>
    </border>
    <border>
      <left style="thin"/>
      <right>
        <color indexed="63"/>
      </right>
      <top>
        <color indexed="63"/>
      </top>
      <bottom style="medium"/>
    </border>
    <border>
      <left style="thin"/>
      <right style="medium"/>
      <top style="thin"/>
      <bottom style="medium"/>
    </border>
    <border>
      <left style="thin"/>
      <right style="thin"/>
      <top style="thin"/>
      <bottom style="medium"/>
    </border>
    <border>
      <left/>
      <right/>
      <top style="thin"/>
      <bottom>
        <color indexed="63"/>
      </bottom>
    </border>
    <border>
      <left/>
      <right style="medium"/>
      <top>
        <color indexed="63"/>
      </top>
      <bottom style="thin"/>
    </border>
    <border>
      <left style="medium"/>
      <right style="thin"/>
      <top style="thin"/>
      <bottom style="medium"/>
    </border>
    <border>
      <left/>
      <right/>
      <top style="medium"/>
      <bottom style="medium"/>
    </border>
    <border>
      <left/>
      <right style="medium"/>
      <top style="medium"/>
      <bottom style="medium"/>
    </border>
    <border>
      <left style="thin"/>
      <right style="medium">
        <color indexed="63"/>
      </right>
      <top style="thin"/>
      <bottom style="thin"/>
    </border>
    <border>
      <left style="thin"/>
      <right style="thin"/>
      <top style="thin">
        <color indexed="63"/>
      </top>
      <bottom style="thin"/>
    </border>
    <border>
      <left style="thin"/>
      <right>
        <color indexed="63"/>
      </right>
      <top style="thin">
        <color indexed="63"/>
      </top>
      <bottom style="thin"/>
    </border>
    <border>
      <left style="medium"/>
      <right style="thin">
        <color indexed="23"/>
      </right>
      <top/>
      <bottom/>
    </border>
    <border>
      <left style="thin"/>
      <right style="medium"/>
      <top style="thin">
        <color indexed="63"/>
      </top>
      <bottom style="thin"/>
    </border>
    <border>
      <left style="medium">
        <color indexed="63"/>
      </left>
      <right style="thin"/>
      <top style="thin">
        <color indexed="63"/>
      </top>
      <bottom style="thin"/>
    </border>
    <border>
      <left/>
      <right style="thin">
        <color theme="1" tint="0.49998000264167786"/>
      </right>
      <top/>
      <bottom style="thin">
        <color indexed="23"/>
      </bottom>
    </border>
    <border>
      <left>
        <color indexed="63"/>
      </left>
      <right style="medium"/>
      <top style="medium"/>
      <bottom style="thin"/>
    </border>
    <border>
      <left style="medium"/>
      <right style="thin"/>
      <top>
        <color indexed="63"/>
      </top>
      <bottom style="medium"/>
    </border>
    <border>
      <left style="thin"/>
      <right style="thin"/>
      <top/>
      <bottom style="medium"/>
    </border>
    <border>
      <left style="thin"/>
      <right style="medium"/>
      <top/>
      <bottom style="medium"/>
    </border>
    <border>
      <left style="thin"/>
      <right style="medium"/>
      <top style="medium"/>
      <bottom>
        <color indexed="63"/>
      </bottom>
    </border>
    <border>
      <left style="thin"/>
      <right>
        <color indexed="63"/>
      </right>
      <top style="medium"/>
      <bottom style="medium"/>
    </border>
    <border>
      <left style="thin"/>
      <right style="medium"/>
      <top style="thin"/>
      <bottom>
        <color indexed="63"/>
      </bottom>
    </border>
    <border>
      <left style="thin"/>
      <right style="medium"/>
      <top>
        <color indexed="63"/>
      </top>
      <bottom style="thin"/>
    </border>
    <border>
      <left style="thin"/>
      <right style="thin"/>
      <top>
        <color indexed="63"/>
      </top>
      <bottom style="thin"/>
    </border>
    <border>
      <left style="thin"/>
      <right/>
      <top style="medium"/>
      <bottom/>
    </border>
    <border>
      <left>
        <color indexed="63"/>
      </left>
      <right>
        <color indexed="63"/>
      </right>
      <top style="medium"/>
      <bottom style="thin"/>
    </border>
    <border>
      <left>
        <color indexed="63"/>
      </left>
      <right style="thin"/>
      <top style="medium"/>
      <bottom style="medium"/>
    </border>
    <border>
      <left style="medium"/>
      <right style="thin"/>
      <top>
        <color indexed="63"/>
      </top>
      <bottom>
        <color indexed="63"/>
      </bottom>
    </border>
    <border>
      <left style="medium"/>
      <right style="thin"/>
      <top>
        <color indexed="63"/>
      </top>
      <bottom style="thin"/>
    </border>
    <border>
      <left style="thin"/>
      <right style="thin"/>
      <top style="thin">
        <color indexed="63"/>
      </top>
      <bottom>
        <color indexed="63"/>
      </bottom>
    </border>
    <border>
      <left>
        <color indexed="63"/>
      </left>
      <right>
        <color indexed="63"/>
      </right>
      <top style="medium"/>
      <bottom style="thin">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thin">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thin"/>
      <right>
        <color indexed="63"/>
      </right>
      <top>
        <color indexed="63"/>
      </top>
      <bottom style="thin"/>
    </border>
    <border>
      <left style="thin"/>
      <right style="thin"/>
      <top style="medium"/>
      <bottom>
        <color indexed="63"/>
      </bottom>
    </border>
    <border>
      <left>
        <color indexed="63"/>
      </left>
      <right style="thin"/>
      <top style="medium"/>
      <bottom>
        <color indexed="63"/>
      </bottom>
    </border>
  </borders>
  <cellStyleXfs count="18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11" fillId="0" borderId="0">
      <alignment/>
      <protection/>
    </xf>
    <xf numFmtId="168" fontId="20" fillId="0" borderId="0">
      <alignment vertical="top"/>
      <protection/>
    </xf>
    <xf numFmtId="168" fontId="21" fillId="0" borderId="0">
      <alignment vertical="top"/>
      <protection/>
    </xf>
    <xf numFmtId="175" fontId="21" fillId="2" borderId="0">
      <alignment vertical="top"/>
      <protection/>
    </xf>
    <xf numFmtId="168" fontId="21" fillId="3" borderId="0">
      <alignment vertical="top"/>
      <protection/>
    </xf>
    <xf numFmtId="40" fontId="22" fillId="0" borderId="0" applyFont="0" applyFill="0" applyBorder="0" applyAlignment="0" applyProtection="0"/>
    <xf numFmtId="0" fontId="23" fillId="0" borderId="0">
      <alignment/>
      <protection/>
    </xf>
    <xf numFmtId="0" fontId="19" fillId="0" borderId="0">
      <alignment/>
      <protection/>
    </xf>
    <xf numFmtId="176"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176"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177" fontId="11" fillId="4" borderId="1">
      <alignment wrapText="1"/>
      <protection locked="0"/>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 fillId="0" borderId="0">
      <alignment/>
      <protection/>
    </xf>
    <xf numFmtId="0" fontId="19" fillId="0" borderId="0">
      <alignment/>
      <protection/>
    </xf>
    <xf numFmtId="0" fontId="19" fillId="0" borderId="0">
      <alignment/>
      <protection/>
    </xf>
    <xf numFmtId="176"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176"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176"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176"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38" fontId="20" fillId="0" borderId="0">
      <alignment vertical="top"/>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 fillId="0" borderId="0">
      <alignment/>
      <protection/>
    </xf>
    <xf numFmtId="0" fontId="19" fillId="0" borderId="0">
      <alignment/>
      <protection/>
    </xf>
    <xf numFmtId="178" fontId="2" fillId="0" borderId="0" applyFont="0" applyFill="0" applyBorder="0" applyAlignment="0" applyProtection="0"/>
    <xf numFmtId="179" fontId="24" fillId="0" borderId="0">
      <alignment/>
      <protection locked="0"/>
    </xf>
    <xf numFmtId="180" fontId="24" fillId="0" borderId="0">
      <alignment/>
      <protection locked="0"/>
    </xf>
    <xf numFmtId="179" fontId="24" fillId="0" borderId="0">
      <alignment/>
      <protection locked="0"/>
    </xf>
    <xf numFmtId="180" fontId="24" fillId="0" borderId="0">
      <alignment/>
      <protection locked="0"/>
    </xf>
    <xf numFmtId="181" fontId="24" fillId="0" borderId="0">
      <alignment/>
      <protection locked="0"/>
    </xf>
    <xf numFmtId="182" fontId="24" fillId="0" borderId="2">
      <alignment/>
      <protection locked="0"/>
    </xf>
    <xf numFmtId="182" fontId="25" fillId="0" borderId="0">
      <alignment/>
      <protection locked="0"/>
    </xf>
    <xf numFmtId="182" fontId="25" fillId="0" borderId="0">
      <alignment/>
      <protection locked="0"/>
    </xf>
    <xf numFmtId="182" fontId="24" fillId="0" borderId="2">
      <alignment/>
      <protection locked="0"/>
    </xf>
    <xf numFmtId="0" fontId="26" fillId="5" borderId="0">
      <alignment/>
      <protection/>
    </xf>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11"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0"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0"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0"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0" fillId="15"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0" fillId="1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0" fillId="2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0" fillId="22"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0" fillId="23"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0" fillId="2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0" fillId="25"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0" fillId="2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7" fillId="2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44" fillId="31"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44" fillId="32"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44" fillId="33"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44" fillId="3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144"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44" fillId="36"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40" borderId="0" applyNumberFormat="0" applyBorder="0" applyAlignment="0" applyProtection="0"/>
    <xf numFmtId="0" fontId="28" fillId="0" borderId="0" applyNumberFormat="0" applyFill="0" applyBorder="0" applyAlignment="0" applyProtection="0"/>
    <xf numFmtId="0" fontId="2" fillId="0" borderId="0">
      <alignment/>
      <protection/>
    </xf>
    <xf numFmtId="183" fontId="2" fillId="0" borderId="3">
      <alignment/>
      <protection locked="0"/>
    </xf>
    <xf numFmtId="184" fontId="2" fillId="0" borderId="0" applyFont="0" applyFill="0" applyBorder="0" applyAlignment="0" applyProtection="0"/>
    <xf numFmtId="185" fontId="2" fillId="0" borderId="0" applyFont="0" applyFill="0" applyBorder="0" applyAlignment="0" applyProtection="0"/>
    <xf numFmtId="0" fontId="29" fillId="7" borderId="0" applyNumberFormat="0" applyBorder="0" applyAlignment="0" applyProtection="0"/>
    <xf numFmtId="10" fontId="30" fillId="0" borderId="0" applyNumberFormat="0" applyFill="0" applyBorder="0" applyAlignment="0">
      <protection/>
    </xf>
    <xf numFmtId="0" fontId="31" fillId="0" borderId="0">
      <alignment/>
      <protection/>
    </xf>
    <xf numFmtId="0" fontId="32" fillId="2" borderId="4" applyNumberFormat="0" applyAlignment="0" applyProtection="0"/>
    <xf numFmtId="0" fontId="33" fillId="41" borderId="5" applyNumberFormat="0" applyAlignment="0" applyProtection="0"/>
    <xf numFmtId="0" fontId="34" fillId="0" borderId="6">
      <alignment horizontal="left" vertical="center"/>
      <protection/>
    </xf>
    <xf numFmtId="41" fontId="11"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43" fontId="11" fillId="0" borderId="0" applyFont="0" applyFill="0" applyBorder="0" applyAlignment="0" applyProtection="0"/>
    <xf numFmtId="3" fontId="36" fillId="0" borderId="0" applyFont="0" applyFill="0" applyBorder="0" applyAlignment="0" applyProtection="0"/>
    <xf numFmtId="183" fontId="37" fillId="9" borderId="3">
      <alignment/>
      <protection/>
    </xf>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186" fontId="26"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44" fontId="2" fillId="0" borderId="0" applyFont="0" applyFill="0" applyBorder="0" applyAlignment="0" applyProtection="0"/>
    <xf numFmtId="187" fontId="36" fillId="0" borderId="0" applyFont="0" applyFill="0" applyBorder="0" applyAlignment="0" applyProtection="0"/>
    <xf numFmtId="0" fontId="35" fillId="0" borderId="0" applyFill="0" applyBorder="0" applyProtection="0">
      <alignment vertical="center"/>
    </xf>
    <xf numFmtId="0" fontId="36" fillId="0" borderId="0" applyFont="0" applyFill="0" applyBorder="0" applyAlignment="0" applyProtection="0"/>
    <xf numFmtId="0" fontId="35" fillId="0" borderId="0" applyFont="0" applyFill="0" applyBorder="0" applyAlignment="0" applyProtection="0"/>
    <xf numFmtId="14" fontId="38" fillId="0" borderId="0">
      <alignment vertical="top"/>
      <protection/>
    </xf>
    <xf numFmtId="188" fontId="2" fillId="0" borderId="0" applyFont="0" applyFill="0" applyBorder="0" applyAlignment="0" applyProtection="0"/>
    <xf numFmtId="189" fontId="2" fillId="0" borderId="0" applyFont="0" applyFill="0" applyBorder="0" applyAlignment="0" applyProtection="0"/>
    <xf numFmtId="0" fontId="35" fillId="0" borderId="7" applyNumberFormat="0" applyFont="0" applyFill="0" applyAlignment="0" applyProtection="0"/>
    <xf numFmtId="0" fontId="39" fillId="0" borderId="0" applyNumberFormat="0" applyFill="0" applyBorder="0" applyAlignment="0" applyProtection="0"/>
    <xf numFmtId="176" fontId="40" fillId="0" borderId="0">
      <alignment vertical="top"/>
      <protection/>
    </xf>
    <xf numFmtId="38" fontId="40" fillId="0" borderId="0">
      <alignment vertical="top"/>
      <protection/>
    </xf>
    <xf numFmtId="38" fontId="40" fillId="0" borderId="0">
      <alignment vertical="top"/>
      <protection/>
    </xf>
    <xf numFmtId="190" fontId="38" fillId="0" borderId="0" applyFont="0" applyFill="0" applyBorder="0" applyAlignment="0" applyProtection="0"/>
    <xf numFmtId="37" fontId="11" fillId="0" borderId="0">
      <alignment/>
      <protection/>
    </xf>
    <xf numFmtId="0" fontId="41" fillId="0" borderId="0" applyNumberFormat="0" applyFill="0" applyBorder="0" applyAlignment="0" applyProtection="0"/>
    <xf numFmtId="191" fontId="42" fillId="0" borderId="0" applyFill="0" applyBorder="0" applyAlignment="0" applyProtection="0"/>
    <xf numFmtId="191" fontId="20" fillId="0" borderId="0" applyFill="0" applyBorder="0" applyAlignment="0" applyProtection="0"/>
    <xf numFmtId="191" fontId="43" fillId="0" borderId="0" applyFill="0" applyBorder="0" applyAlignment="0" applyProtection="0"/>
    <xf numFmtId="191" fontId="44" fillId="0" borderId="0" applyFill="0" applyBorder="0" applyAlignment="0" applyProtection="0"/>
    <xf numFmtId="191" fontId="45" fillId="0" borderId="0" applyFill="0" applyBorder="0" applyAlignment="0" applyProtection="0"/>
    <xf numFmtId="191" fontId="46" fillId="0" borderId="0" applyFill="0" applyBorder="0" applyAlignment="0" applyProtection="0"/>
    <xf numFmtId="191" fontId="47" fillId="0" borderId="0" applyFill="0" applyBorder="0" applyAlignment="0" applyProtection="0"/>
    <xf numFmtId="2" fontId="36" fillId="0" borderId="0" applyFont="0" applyFill="0" applyBorder="0" applyAlignment="0" applyProtection="0"/>
    <xf numFmtId="0" fontId="48" fillId="0" borderId="0">
      <alignment vertical="center"/>
      <protection/>
    </xf>
    <xf numFmtId="0" fontId="49" fillId="0" borderId="0" applyNumberFormat="0" applyFill="0" applyBorder="0" applyAlignment="0" applyProtection="0"/>
    <xf numFmtId="0" fontId="50" fillId="0" borderId="0" applyFill="0" applyBorder="0" applyProtection="0">
      <alignment horizontal="left"/>
    </xf>
    <xf numFmtId="0" fontId="51" fillId="3" borderId="0" applyNumberFormat="0" applyBorder="0" applyAlignment="0" applyProtection="0"/>
    <xf numFmtId="168" fontId="11" fillId="3" borderId="6" applyNumberFormat="0" applyFont="0" applyBorder="0" applyAlignment="0" applyProtection="0"/>
    <xf numFmtId="0" fontId="35" fillId="0" borderId="0" applyFont="0" applyFill="0" applyBorder="0" applyAlignment="0" applyProtection="0"/>
    <xf numFmtId="192" fontId="52" fillId="3" borderId="0" applyNumberFormat="0" applyFont="0" applyAlignment="0">
      <protection/>
    </xf>
    <xf numFmtId="0" fontId="53" fillId="0" borderId="0" applyProtection="0">
      <alignment horizontal="right"/>
    </xf>
    <xf numFmtId="0" fontId="54" fillId="0" borderId="0">
      <alignment vertical="top"/>
      <protection/>
    </xf>
    <xf numFmtId="0" fontId="55" fillId="0" borderId="8" applyNumberFormat="0" applyFill="0" applyAlignment="0" applyProtection="0"/>
    <xf numFmtId="0" fontId="56" fillId="0" borderId="9" applyNumberFormat="0" applyFill="0" applyAlignment="0" applyProtection="0"/>
    <xf numFmtId="0" fontId="57" fillId="0" borderId="10" applyNumberFormat="0" applyFill="0" applyAlignment="0" applyProtection="0"/>
    <xf numFmtId="0" fontId="57" fillId="0" borderId="0" applyNumberFormat="0" applyFill="0" applyBorder="0" applyAlignment="0" applyProtection="0"/>
    <xf numFmtId="2" fontId="58" fillId="42" borderId="0" applyAlignment="0">
      <protection locked="0"/>
    </xf>
    <xf numFmtId="176" fontId="59" fillId="0" borderId="0">
      <alignment vertical="top"/>
      <protection/>
    </xf>
    <xf numFmtId="38" fontId="59" fillId="0" borderId="0">
      <alignment vertical="top"/>
      <protection/>
    </xf>
    <xf numFmtId="38" fontId="59" fillId="0" borderId="0">
      <alignment vertical="top"/>
      <protection/>
    </xf>
    <xf numFmtId="0" fontId="60" fillId="0" borderId="0" applyNumberFormat="0" applyFill="0" applyBorder="0" applyAlignment="0" applyProtection="0"/>
    <xf numFmtId="183" fontId="48" fillId="0" borderId="0">
      <alignment/>
      <protection/>
    </xf>
    <xf numFmtId="0" fontId="11" fillId="0" borderId="0">
      <alignment/>
      <protection/>
    </xf>
    <xf numFmtId="0" fontId="61" fillId="0" borderId="0" applyNumberFormat="0" applyFill="0" applyBorder="0" applyAlignment="0" applyProtection="0"/>
    <xf numFmtId="193" fontId="62" fillId="0" borderId="6">
      <alignment horizontal="center" vertical="center" wrapText="1"/>
      <protection/>
    </xf>
    <xf numFmtId="0" fontId="63" fillId="10" borderId="4" applyNumberFormat="0" applyAlignment="0" applyProtection="0"/>
    <xf numFmtId="0" fontId="64" fillId="0" borderId="0" applyFill="0" applyBorder="0" applyProtection="0">
      <alignment vertical="center"/>
    </xf>
    <xf numFmtId="0" fontId="64" fillId="0" borderId="0" applyFill="0" applyBorder="0" applyProtection="0">
      <alignment vertical="center"/>
    </xf>
    <xf numFmtId="0" fontId="64" fillId="0" borderId="0" applyFill="0" applyBorder="0" applyProtection="0">
      <alignment vertical="center"/>
    </xf>
    <xf numFmtId="0" fontId="64" fillId="0" borderId="0" applyFill="0" applyBorder="0" applyProtection="0">
      <alignment vertical="center"/>
    </xf>
    <xf numFmtId="176" fontId="21" fillId="0" borderId="0">
      <alignment vertical="top"/>
      <protection/>
    </xf>
    <xf numFmtId="176" fontId="21" fillId="2" borderId="0">
      <alignment vertical="top"/>
      <protection/>
    </xf>
    <xf numFmtId="38" fontId="21" fillId="2" borderId="0">
      <alignment vertical="top"/>
      <protection/>
    </xf>
    <xf numFmtId="38" fontId="21" fillId="2" borderId="0">
      <alignment vertical="top"/>
      <protection/>
    </xf>
    <xf numFmtId="38" fontId="21" fillId="0" borderId="0">
      <alignment vertical="top"/>
      <protection/>
    </xf>
    <xf numFmtId="194" fontId="21" fillId="3" borderId="0">
      <alignment vertical="top"/>
      <protection/>
    </xf>
    <xf numFmtId="38" fontId="21" fillId="0" borderId="0">
      <alignment vertical="top"/>
      <protection/>
    </xf>
    <xf numFmtId="0" fontId="65" fillId="0" borderId="11" applyNumberFormat="0" applyFill="0" applyAlignment="0" applyProtection="0"/>
    <xf numFmtId="195" fontId="66" fillId="0" borderId="0" applyFont="0" applyFill="0" applyBorder="0" applyAlignment="0" applyProtection="0"/>
    <xf numFmtId="196" fontId="66" fillId="0" borderId="0" applyFont="0" applyFill="0" applyBorder="0" applyAlignment="0" applyProtection="0"/>
    <xf numFmtId="195" fontId="66" fillId="0" borderId="0" applyFont="0" applyFill="0" applyBorder="0" applyAlignment="0" applyProtection="0"/>
    <xf numFmtId="196" fontId="66" fillId="0" borderId="0" applyFont="0" applyFill="0" applyBorder="0" applyAlignment="0" applyProtection="0"/>
    <xf numFmtId="197" fontId="67" fillId="0" borderId="6">
      <alignment horizontal="right"/>
      <protection locked="0"/>
    </xf>
    <xf numFmtId="198" fontId="66" fillId="0" borderId="0" applyFont="0" applyFill="0" applyBorder="0" applyAlignment="0" applyProtection="0"/>
    <xf numFmtId="199" fontId="66" fillId="0" borderId="0" applyFont="0" applyFill="0" applyBorder="0" applyAlignment="0" applyProtection="0"/>
    <xf numFmtId="198" fontId="66" fillId="0" borderId="0" applyFont="0" applyFill="0" applyBorder="0" applyAlignment="0" applyProtection="0"/>
    <xf numFmtId="199" fontId="66" fillId="0" borderId="0" applyFont="0" applyFill="0" applyBorder="0" applyAlignment="0" applyProtection="0"/>
    <xf numFmtId="0" fontId="35" fillId="0" borderId="0" applyFont="0" applyFill="0" applyBorder="0" applyAlignment="0" applyProtection="0"/>
    <xf numFmtId="0" fontId="35" fillId="0" borderId="0" applyFill="0" applyBorder="0" applyProtection="0">
      <alignment vertical="center"/>
    </xf>
    <xf numFmtId="0" fontId="35" fillId="0" borderId="0" applyFont="0" applyFill="0" applyBorder="0" applyAlignment="0" applyProtection="0"/>
    <xf numFmtId="3" fontId="2" fillId="0" borderId="12" applyFont="0" applyBorder="0">
      <alignment horizontal="center" vertical="center"/>
      <protection/>
    </xf>
    <xf numFmtId="0" fontId="68" fillId="4" borderId="0" applyNumberFormat="0" applyBorder="0" applyAlignment="0" applyProtection="0"/>
    <xf numFmtId="0" fontId="26" fillId="0" borderId="13">
      <alignment/>
      <protection/>
    </xf>
    <xf numFmtId="0" fontId="69" fillId="0" borderId="0" applyNumberFormat="0" applyFill="0" applyBorder="0" applyAlignment="0" applyProtection="0"/>
    <xf numFmtId="200" fontId="2" fillId="0" borderId="0">
      <alignment/>
      <protection/>
    </xf>
    <xf numFmtId="0" fontId="69"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lignment horizontal="right"/>
      <protection/>
    </xf>
    <xf numFmtId="0" fontId="2" fillId="0" borderId="0">
      <alignment/>
      <protection/>
    </xf>
    <xf numFmtId="0" fontId="71" fillId="0" borderId="0">
      <alignment/>
      <protection/>
    </xf>
    <xf numFmtId="0" fontId="35" fillId="0" borderId="0" applyFill="0" applyBorder="0" applyProtection="0">
      <alignment vertical="center"/>
    </xf>
    <xf numFmtId="0" fontId="72" fillId="0" borderId="0">
      <alignment/>
      <protection/>
    </xf>
    <xf numFmtId="0" fontId="11" fillId="0" borderId="0">
      <alignment/>
      <protection/>
    </xf>
    <xf numFmtId="0" fontId="19" fillId="0" borderId="0">
      <alignment/>
      <protection/>
    </xf>
    <xf numFmtId="0" fontId="5" fillId="43" borderId="14" applyNumberFormat="0" applyFont="0" applyAlignment="0" applyProtection="0"/>
    <xf numFmtId="201" fontId="2" fillId="0" borderId="0" applyFont="0" applyAlignment="0">
      <protection/>
    </xf>
    <xf numFmtId="202" fontId="2" fillId="0" borderId="0" applyFont="0" applyFill="0" applyBorder="0" applyAlignment="0" applyProtection="0"/>
    <xf numFmtId="203" fontId="2" fillId="0" borderId="0" applyFont="0" applyFill="0" applyBorder="0" applyAlignment="0" applyProtection="0"/>
    <xf numFmtId="0" fontId="11" fillId="0" borderId="0">
      <alignment/>
      <protection/>
    </xf>
    <xf numFmtId="204" fontId="11" fillId="0" borderId="0" applyFont="0" applyFill="0" applyBorder="0" applyAlignment="0" applyProtection="0"/>
    <xf numFmtId="205" fontId="11" fillId="0" borderId="0" applyFont="0" applyFill="0" applyBorder="0" applyAlignment="0" applyProtection="0"/>
    <xf numFmtId="0" fontId="73" fillId="2" borderId="15" applyNumberFormat="0" applyAlignment="0" applyProtection="0"/>
    <xf numFmtId="1" fontId="74" fillId="0" borderId="0" applyProtection="0">
      <alignment horizontal="right" vertical="center"/>
    </xf>
    <xf numFmtId="49" fontId="75" fillId="0" borderId="16" applyFill="0" applyProtection="0">
      <alignment vertical="center"/>
    </xf>
    <xf numFmtId="9" fontId="11" fillId="0" borderId="0" applyFont="0" applyFill="0" applyBorder="0" applyAlignment="0" applyProtection="0"/>
    <xf numFmtId="0" fontId="35" fillId="0" borderId="0" applyFill="0" applyBorder="0" applyProtection="0">
      <alignment vertical="center"/>
    </xf>
    <xf numFmtId="37" fontId="76" fillId="4" borderId="17">
      <alignment/>
      <protection/>
    </xf>
    <xf numFmtId="37" fontId="76" fillId="4" borderId="17">
      <alignment/>
      <protection/>
    </xf>
    <xf numFmtId="0" fontId="71" fillId="0" borderId="0" applyNumberFormat="0">
      <alignment horizontal="left"/>
      <protection/>
    </xf>
    <xf numFmtId="206" fontId="77" fillId="0" borderId="18" applyBorder="0">
      <alignment horizontal="right"/>
      <protection locked="0"/>
    </xf>
    <xf numFmtId="49" fontId="78" fillId="0" borderId="6" applyNumberFormat="0">
      <alignment horizontal="left" vertical="center"/>
      <protection/>
    </xf>
    <xf numFmtId="0" fontId="79" fillId="0" borderId="19">
      <alignment vertical="center"/>
      <protection/>
    </xf>
    <xf numFmtId="4" fontId="80" fillId="4" borderId="15" applyNumberFormat="0" applyProtection="0">
      <alignment vertical="center"/>
    </xf>
    <xf numFmtId="4" fontId="81" fillId="4" borderId="15" applyNumberFormat="0" applyProtection="0">
      <alignment vertical="center"/>
    </xf>
    <xf numFmtId="4" fontId="80" fillId="4" borderId="15" applyNumberFormat="0" applyProtection="0">
      <alignment horizontal="left" vertical="center" indent="1"/>
    </xf>
    <xf numFmtId="4" fontId="80" fillId="4" borderId="15" applyNumberFormat="0" applyProtection="0">
      <alignment horizontal="left" vertical="center" indent="1"/>
    </xf>
    <xf numFmtId="0" fontId="11" fillId="6" borderId="15" applyNumberFormat="0" applyProtection="0">
      <alignment horizontal="left" vertical="center" indent="1"/>
    </xf>
    <xf numFmtId="4" fontId="80" fillId="7" borderId="15" applyNumberFormat="0" applyProtection="0">
      <alignment horizontal="right" vertical="center"/>
    </xf>
    <xf numFmtId="4" fontId="80" fillId="18" borderId="15" applyNumberFormat="0" applyProtection="0">
      <alignment horizontal="right" vertical="center"/>
    </xf>
    <xf numFmtId="4" fontId="80" fillId="38" borderId="15" applyNumberFormat="0" applyProtection="0">
      <alignment horizontal="right" vertical="center"/>
    </xf>
    <xf numFmtId="4" fontId="80" fillId="20" borderId="15" applyNumberFormat="0" applyProtection="0">
      <alignment horizontal="right" vertical="center"/>
    </xf>
    <xf numFmtId="4" fontId="80" fillId="30" borderId="15" applyNumberFormat="0" applyProtection="0">
      <alignment horizontal="right" vertical="center"/>
    </xf>
    <xf numFmtId="4" fontId="80" fillId="40" borderId="15" applyNumberFormat="0" applyProtection="0">
      <alignment horizontal="right" vertical="center"/>
    </xf>
    <xf numFmtId="4" fontId="80" fillId="39" borderId="15" applyNumberFormat="0" applyProtection="0">
      <alignment horizontal="right" vertical="center"/>
    </xf>
    <xf numFmtId="4" fontId="80" fillId="44" borderId="15" applyNumberFormat="0" applyProtection="0">
      <alignment horizontal="right" vertical="center"/>
    </xf>
    <xf numFmtId="4" fontId="80" fillId="19" borderId="15" applyNumberFormat="0" applyProtection="0">
      <alignment horizontal="right" vertical="center"/>
    </xf>
    <xf numFmtId="4" fontId="82" fillId="45" borderId="15" applyNumberFormat="0" applyProtection="0">
      <alignment horizontal="left" vertical="center" indent="1"/>
    </xf>
    <xf numFmtId="4" fontId="80" fillId="46" borderId="20" applyNumberFormat="0" applyProtection="0">
      <alignment horizontal="left" vertical="center" indent="1"/>
    </xf>
    <xf numFmtId="4" fontId="83" fillId="47" borderId="0" applyNumberFormat="0" applyProtection="0">
      <alignment horizontal="left" vertical="center" indent="1"/>
    </xf>
    <xf numFmtId="0" fontId="11" fillId="6" borderId="15" applyNumberFormat="0" applyProtection="0">
      <alignment horizontal="left" vertical="center" indent="1"/>
    </xf>
    <xf numFmtId="4" fontId="80" fillId="46" borderId="15" applyNumberFormat="0" applyProtection="0">
      <alignment horizontal="left" vertical="center" indent="1"/>
    </xf>
    <xf numFmtId="4" fontId="80" fillId="48" borderId="15" applyNumberFormat="0" applyProtection="0">
      <alignment horizontal="left" vertical="center" indent="1"/>
    </xf>
    <xf numFmtId="0" fontId="11" fillId="48" borderId="15" applyNumberFormat="0" applyProtection="0">
      <alignment horizontal="left" vertical="center" indent="1"/>
    </xf>
    <xf numFmtId="0" fontId="11" fillId="48" borderId="15" applyNumberFormat="0" applyProtection="0">
      <alignment horizontal="left" vertical="center" indent="1"/>
    </xf>
    <xf numFmtId="0" fontId="11" fillId="41" borderId="15" applyNumberFormat="0" applyProtection="0">
      <alignment horizontal="left" vertical="center" indent="1"/>
    </xf>
    <xf numFmtId="0" fontId="11" fillId="41" borderId="15" applyNumberFormat="0" applyProtection="0">
      <alignment horizontal="left" vertical="center" indent="1"/>
    </xf>
    <xf numFmtId="0" fontId="11" fillId="2" borderId="15" applyNumberFormat="0" applyProtection="0">
      <alignment horizontal="left" vertical="center" indent="1"/>
    </xf>
    <xf numFmtId="0" fontId="11" fillId="2" borderId="15" applyNumberFormat="0" applyProtection="0">
      <alignment horizontal="left" vertical="center" indent="1"/>
    </xf>
    <xf numFmtId="0" fontId="11" fillId="6" borderId="15" applyNumberFormat="0" applyProtection="0">
      <alignment horizontal="left" vertical="center" indent="1"/>
    </xf>
    <xf numFmtId="0" fontId="11" fillId="6" borderId="15" applyNumberFormat="0" applyProtection="0">
      <alignment horizontal="left" vertical="center" indent="1"/>
    </xf>
    <xf numFmtId="0" fontId="2" fillId="0" borderId="0">
      <alignment/>
      <protection/>
    </xf>
    <xf numFmtId="4" fontId="80" fillId="43" borderId="15" applyNumberFormat="0" applyProtection="0">
      <alignment vertical="center"/>
    </xf>
    <xf numFmtId="4" fontId="81" fillId="43" borderId="15" applyNumberFormat="0" applyProtection="0">
      <alignment vertical="center"/>
    </xf>
    <xf numFmtId="4" fontId="80" fillId="43" borderId="15" applyNumberFormat="0" applyProtection="0">
      <alignment horizontal="left" vertical="center" indent="1"/>
    </xf>
    <xf numFmtId="4" fontId="80" fillId="43" borderId="15" applyNumberFormat="0" applyProtection="0">
      <alignment horizontal="left" vertical="center" indent="1"/>
    </xf>
    <xf numFmtId="4" fontId="80" fillId="46" borderId="15" applyNumberFormat="0" applyProtection="0">
      <alignment horizontal="right" vertical="center"/>
    </xf>
    <xf numFmtId="4" fontId="81" fillId="46" borderId="15" applyNumberFormat="0" applyProtection="0">
      <alignment horizontal="right" vertical="center"/>
    </xf>
    <xf numFmtId="0" fontId="11" fillId="6" borderId="15" applyNumberFormat="0" applyProtection="0">
      <alignment horizontal="left" vertical="center" indent="1"/>
    </xf>
    <xf numFmtId="0" fontId="11" fillId="6" borderId="15" applyNumberFormat="0" applyProtection="0">
      <alignment horizontal="left" vertical="center" indent="1"/>
    </xf>
    <xf numFmtId="0" fontId="84" fillId="0" borderId="0">
      <alignment/>
      <protection/>
    </xf>
    <xf numFmtId="4" fontId="85" fillId="46" borderId="15" applyNumberFormat="0" applyProtection="0">
      <alignment horizontal="right" vertical="center"/>
    </xf>
    <xf numFmtId="0" fontId="38" fillId="0" borderId="0">
      <alignment horizontal="left" vertical="center" wrapText="1"/>
      <protection/>
    </xf>
    <xf numFmtId="0" fontId="11" fillId="0" borderId="0">
      <alignment/>
      <protection/>
    </xf>
    <xf numFmtId="0" fontId="19" fillId="0" borderId="0">
      <alignment/>
      <protection/>
    </xf>
    <xf numFmtId="0" fontId="86" fillId="0" borderId="0" applyBorder="0" applyProtection="0">
      <alignment vertical="center"/>
    </xf>
    <xf numFmtId="0" fontId="86" fillId="0" borderId="16" applyBorder="0" applyProtection="0">
      <alignment horizontal="right" vertical="center"/>
    </xf>
    <xf numFmtId="0" fontId="87" fillId="49" borderId="0" applyBorder="0" applyProtection="0">
      <alignment horizontal="centerContinuous" vertical="center"/>
    </xf>
    <xf numFmtId="0" fontId="87" fillId="50" borderId="16" applyBorder="0" applyProtection="0">
      <alignment horizontal="centerContinuous" vertical="center"/>
    </xf>
    <xf numFmtId="0" fontId="88" fillId="0" borderId="0">
      <alignment/>
      <protection/>
    </xf>
    <xf numFmtId="176" fontId="89" fillId="51" borderId="0">
      <alignment horizontal="right" vertical="top"/>
      <protection/>
    </xf>
    <xf numFmtId="38" fontId="89" fillId="51" borderId="0">
      <alignment horizontal="right" vertical="top"/>
      <protection/>
    </xf>
    <xf numFmtId="38" fontId="89" fillId="51" borderId="0">
      <alignment horizontal="right" vertical="top"/>
      <protection/>
    </xf>
    <xf numFmtId="0" fontId="72" fillId="0" borderId="0">
      <alignment/>
      <protection/>
    </xf>
    <xf numFmtId="0" fontId="90" fillId="0" borderId="0" applyFill="0" applyBorder="0" applyProtection="0">
      <alignment horizontal="left"/>
    </xf>
    <xf numFmtId="0" fontId="50" fillId="0" borderId="21" applyFill="0" applyBorder="0" applyProtection="0">
      <alignment horizontal="left" vertical="top"/>
    </xf>
    <xf numFmtId="0" fontId="91" fillId="0" borderId="0">
      <alignment horizontal="centerContinuous"/>
      <protection/>
    </xf>
    <xf numFmtId="0" fontId="92" fillId="0" borderId="21" applyFill="0" applyBorder="0" applyProtection="0">
      <alignment/>
    </xf>
    <xf numFmtId="0" fontId="92" fillId="0" borderId="0">
      <alignment/>
      <protection/>
    </xf>
    <xf numFmtId="0" fontId="93" fillId="0" borderId="0" applyFill="0" applyBorder="0" applyProtection="0">
      <alignment/>
    </xf>
    <xf numFmtId="0" fontId="94" fillId="0" borderId="0">
      <alignment/>
      <protection/>
    </xf>
    <xf numFmtId="0" fontId="18" fillId="0" borderId="0" applyNumberFormat="0" applyFill="0" applyBorder="0" applyAlignment="0" applyProtection="0"/>
    <xf numFmtId="0" fontId="95" fillId="0" borderId="22" applyNumberFormat="0" applyFill="0" applyAlignment="0" applyProtection="0"/>
    <xf numFmtId="0" fontId="96" fillId="0" borderId="7" applyFill="0" applyBorder="0" applyProtection="0">
      <alignment vertical="center"/>
    </xf>
    <xf numFmtId="0" fontId="97" fillId="0" borderId="0">
      <alignment horizontal="fill"/>
      <protection/>
    </xf>
    <xf numFmtId="0" fontId="11" fillId="0" borderId="0">
      <alignment/>
      <protection/>
    </xf>
    <xf numFmtId="0" fontId="98" fillId="0" borderId="0" applyNumberFormat="0" applyFill="0" applyBorder="0" applyAlignment="0" applyProtection="0"/>
    <xf numFmtId="0" fontId="99" fillId="0" borderId="16" applyBorder="0" applyProtection="0">
      <alignment horizontal="right"/>
    </xf>
    <xf numFmtId="0" fontId="144" fillId="52"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44" fillId="5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144" fillId="54"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44" fillId="55"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144" fillId="56"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44" fillId="57"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183" fontId="2" fillId="0" borderId="3">
      <alignment/>
      <protection locked="0"/>
    </xf>
    <xf numFmtId="0" fontId="145" fillId="58" borderId="23"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0" fontId="63" fillId="10" borderId="4" applyNumberFormat="0" applyAlignment="0" applyProtection="0"/>
    <xf numFmtId="3" fontId="100" fillId="0" borderId="0">
      <alignment horizontal="center" vertical="center" textRotation="90" wrapText="1"/>
      <protection/>
    </xf>
    <xf numFmtId="207" fontId="2" fillId="0" borderId="6">
      <alignment vertical="top" wrapText="1"/>
      <protection/>
    </xf>
    <xf numFmtId="0" fontId="146" fillId="59" borderId="24"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73" fillId="2" borderId="15" applyNumberFormat="0" applyAlignment="0" applyProtection="0"/>
    <xf numFmtId="0" fontId="147" fillId="59" borderId="23"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32" fillId="2" borderId="4" applyNumberFormat="0" applyAlignment="0" applyProtection="0"/>
    <xf numFmtId="0" fontId="148" fillId="0" borderId="0" applyNumberFormat="0" applyFill="0" applyBorder="0" applyAlignment="0" applyProtection="0"/>
    <xf numFmtId="0" fontId="101" fillId="0" borderId="0" applyNumberFormat="0" applyFill="0" applyBorder="0" applyAlignment="0" applyProtection="0"/>
    <xf numFmtId="0" fontId="60" fillId="0" borderId="0" applyNumberFormat="0" applyFill="0" applyBorder="0" applyAlignment="0" applyProtection="0"/>
    <xf numFmtId="208" fontId="102" fillId="0" borderId="6">
      <alignment vertical="top" wrapText="1"/>
      <protection/>
    </xf>
    <xf numFmtId="4" fontId="103" fillId="0" borderId="6">
      <alignment horizontal="left" vertical="center"/>
      <protection/>
    </xf>
    <xf numFmtId="4" fontId="103" fillId="0" borderId="6">
      <alignment/>
      <protection/>
    </xf>
    <xf numFmtId="4" fontId="103" fillId="60" borderId="6">
      <alignment/>
      <protection/>
    </xf>
    <xf numFmtId="4" fontId="103" fillId="61" borderId="6">
      <alignment/>
      <protection/>
    </xf>
    <xf numFmtId="4" fontId="104" fillId="62" borderId="6">
      <alignment/>
      <protection/>
    </xf>
    <xf numFmtId="4" fontId="105" fillId="2" borderId="6">
      <alignment/>
      <protection/>
    </xf>
    <xf numFmtId="4" fontId="106" fillId="0" borderId="6">
      <alignment horizontal="center" wrapText="1"/>
      <protection/>
    </xf>
    <xf numFmtId="208" fontId="103" fillId="0" borderId="6">
      <alignment/>
      <protection/>
    </xf>
    <xf numFmtId="208" fontId="102" fillId="0" borderId="6">
      <alignment horizontal="center" vertical="center" wrapText="1"/>
      <protection/>
    </xf>
    <xf numFmtId="208" fontId="102" fillId="0" borderId="6">
      <alignment vertical="top" wrapText="1"/>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07" fillId="0" borderId="0" applyBorder="0">
      <alignment horizontal="center" vertical="center" wrapText="1"/>
      <protection/>
    </xf>
    <xf numFmtId="0" fontId="149" fillId="0" borderId="25"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150" fillId="0" borderId="26"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151" fillId="0" borderId="27"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57" fillId="0" borderId="10" applyNumberFormat="0" applyFill="0" applyAlignment="0" applyProtection="0"/>
    <xf numFmtId="0" fontId="151"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6" fillId="0" borderId="28" applyBorder="0">
      <alignment horizontal="center" vertical="center" wrapText="1"/>
      <protection/>
    </xf>
    <xf numFmtId="183" fontId="37" fillId="9" borderId="3">
      <alignment/>
      <protection/>
    </xf>
    <xf numFmtId="4" fontId="5" fillId="4" borderId="6" applyBorder="0">
      <alignment horizontal="right"/>
      <protection/>
    </xf>
    <xf numFmtId="49" fontId="110" fillId="0" borderId="0" applyBorder="0">
      <alignment vertical="center"/>
      <protection/>
    </xf>
    <xf numFmtId="0" fontId="152" fillId="0" borderId="29"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3" fontId="37" fillId="0" borderId="6" applyBorder="0">
      <alignment vertical="center"/>
      <protection/>
    </xf>
    <xf numFmtId="0" fontId="69" fillId="0" borderId="2" applyNumberFormat="0" applyFill="0" applyAlignment="0" applyProtection="0"/>
    <xf numFmtId="0" fontId="69" fillId="0" borderId="2" applyNumberFormat="0" applyFill="0" applyAlignment="0" applyProtection="0"/>
    <xf numFmtId="0" fontId="69" fillId="0" borderId="2" applyNumberFormat="0" applyFill="0" applyAlignment="0" applyProtection="0"/>
    <xf numFmtId="0" fontId="69" fillId="0" borderId="2" applyNumberFormat="0" applyFill="0" applyAlignment="0" applyProtection="0"/>
    <xf numFmtId="0" fontId="69" fillId="0" borderId="2" applyNumberFormat="0" applyFill="0" applyAlignment="0" applyProtection="0"/>
    <xf numFmtId="0" fontId="69" fillId="0" borderId="2" applyNumberFormat="0" applyFill="0" applyAlignment="0" applyProtection="0"/>
    <xf numFmtId="0" fontId="69" fillId="0" borderId="2" applyNumberFormat="0" applyFill="0" applyAlignment="0" applyProtection="0"/>
    <xf numFmtId="0" fontId="69" fillId="0" borderId="2" applyNumberFormat="0" applyFill="0" applyAlignment="0" applyProtection="0"/>
    <xf numFmtId="0" fontId="69" fillId="0" borderId="2" applyNumberFormat="0" applyFill="0" applyAlignment="0" applyProtection="0"/>
    <xf numFmtId="0" fontId="69" fillId="0" borderId="2" applyNumberFormat="0" applyFill="0" applyAlignment="0" applyProtection="0"/>
    <xf numFmtId="0" fontId="153" fillId="63" borderId="30"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33" fillId="41" borderId="5" applyNumberFormat="0" applyAlignment="0" applyProtection="0"/>
    <xf numFmtId="0" fontId="2" fillId="0" borderId="0">
      <alignment wrapText="1"/>
      <protection/>
    </xf>
    <xf numFmtId="0" fontId="109" fillId="0" borderId="0">
      <alignment horizontal="center" vertical="top" wrapText="1"/>
      <protection/>
    </xf>
    <xf numFmtId="0" fontId="111" fillId="0" borderId="0">
      <alignment horizontal="centerContinuous" vertical="center"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0" fontId="69" fillId="3" borderId="0" applyFill="0">
      <alignment wrapText="1"/>
      <protection/>
    </xf>
    <xf numFmtId="164" fontId="104" fillId="3" borderId="6">
      <alignment wrapText="1"/>
      <protection/>
    </xf>
    <xf numFmtId="0" fontId="15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7" fontId="112" fillId="0" borderId="0">
      <alignment/>
      <protection/>
    </xf>
    <xf numFmtId="0" fontId="155" fillId="6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49" fontId="100" fillId="0" borderId="6">
      <alignment horizontal="right" vertical="top" wrapText="1"/>
      <protection/>
    </xf>
    <xf numFmtId="191" fontId="113" fillId="0" borderId="0">
      <alignment horizontal="right" vertical="top" wrapText="1"/>
      <protection/>
    </xf>
    <xf numFmtId="49" fontId="5" fillId="0" borderId="0" applyBorder="0">
      <alignment vertical="top"/>
      <protection/>
    </xf>
    <xf numFmtId="0" fontId="13" fillId="0" borderId="0">
      <alignment/>
      <protection/>
    </xf>
    <xf numFmtId="0" fontId="11" fillId="0" borderId="0">
      <alignment/>
      <protection/>
    </xf>
    <xf numFmtId="0" fontId="13" fillId="0" borderId="0">
      <alignment/>
      <protection/>
    </xf>
    <xf numFmtId="0" fontId="15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13" fillId="0" borderId="0">
      <alignment/>
      <protection/>
    </xf>
    <xf numFmtId="0" fontId="13" fillId="0" borderId="0">
      <alignment/>
      <protection/>
    </xf>
    <xf numFmtId="0" fontId="2" fillId="0" borderId="0">
      <alignment/>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0" fontId="2" fillId="0" borderId="0">
      <alignment/>
      <protection/>
    </xf>
    <xf numFmtId="0" fontId="13" fillId="0" borderId="0">
      <alignment/>
      <protection/>
    </xf>
    <xf numFmtId="0" fontId="2" fillId="0" borderId="0">
      <alignment/>
      <protection/>
    </xf>
    <xf numFmtId="49" fontId="5" fillId="0" borderId="0" applyBorder="0">
      <alignment vertical="top"/>
      <protection/>
    </xf>
    <xf numFmtId="0" fontId="2" fillId="0" borderId="0">
      <alignment/>
      <protection/>
    </xf>
    <xf numFmtId="49" fontId="5" fillId="0" borderId="0" applyBorder="0">
      <alignment vertical="top"/>
      <protection/>
    </xf>
    <xf numFmtId="0" fontId="2" fillId="0" borderId="0">
      <alignment/>
      <protection/>
    </xf>
    <xf numFmtId="0" fontId="11" fillId="0" borderId="0">
      <alignment/>
      <protection/>
    </xf>
    <xf numFmtId="0" fontId="7" fillId="0" borderId="0">
      <alignment/>
      <protection/>
    </xf>
    <xf numFmtId="0" fontId="2" fillId="0" borderId="0">
      <alignment/>
      <protection/>
    </xf>
    <xf numFmtId="0" fontId="157" fillId="0" borderId="0" applyNumberFormat="0" applyFill="0" applyBorder="0" applyAlignment="0" applyProtection="0"/>
    <xf numFmtId="1" fontId="114" fillId="0" borderId="6">
      <alignment horizontal="left" vertical="center"/>
      <protection/>
    </xf>
    <xf numFmtId="0" fontId="158" fillId="6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208" fontId="115" fillId="0" borderId="6">
      <alignment vertical="top"/>
      <protection/>
    </xf>
    <xf numFmtId="191" fontId="116" fillId="4" borderId="17" applyNumberFormat="0" applyBorder="0" applyAlignment="0">
      <protection locked="0"/>
    </xf>
    <xf numFmtId="0" fontId="15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66" borderId="31"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2"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0" fontId="11" fillId="43" borderId="14" applyNumberFormat="0" applyFont="0" applyAlignment="0" applyProtection="0"/>
    <xf numFmtId="49" fontId="104" fillId="0" borderId="1">
      <alignment horizontal="left" vertical="center"/>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9" fontId="117" fillId="0" borderId="6">
      <alignment/>
      <protection/>
    </xf>
    <xf numFmtId="0" fontId="2" fillId="0" borderId="6" applyNumberFormat="0" applyFont="0" applyFill="0" applyAlignment="0" applyProtection="0"/>
    <xf numFmtId="3" fontId="118" fillId="67" borderId="1">
      <alignment horizontal="justify" vertical="center"/>
      <protection/>
    </xf>
    <xf numFmtId="0" fontId="160" fillId="0" borderId="32"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19" fillId="0" borderId="0">
      <alignment/>
      <protection/>
    </xf>
    <xf numFmtId="176" fontId="20" fillId="0" borderId="0">
      <alignment vertical="top"/>
      <protection/>
    </xf>
    <xf numFmtId="38" fontId="20" fillId="0" borderId="0">
      <alignment vertical="top"/>
      <protection/>
    </xf>
    <xf numFmtId="38" fontId="20" fillId="0" borderId="0">
      <alignment vertical="top"/>
      <protection/>
    </xf>
    <xf numFmtId="49" fontId="113" fillId="0" borderId="0">
      <alignment/>
      <protection/>
    </xf>
    <xf numFmtId="49" fontId="119" fillId="0" borderId="0">
      <alignment vertical="top"/>
      <protection/>
    </xf>
    <xf numFmtId="191" fontId="69" fillId="0" borderId="0" applyFill="0" applyBorder="0" applyAlignment="0" applyProtection="0"/>
    <xf numFmtId="191" fontId="69" fillId="0" borderId="0" applyFill="0" applyBorder="0" applyAlignment="0" applyProtection="0"/>
    <xf numFmtId="191" fontId="69" fillId="0" borderId="0" applyFill="0" applyBorder="0" applyAlignment="0" applyProtection="0"/>
    <xf numFmtId="191" fontId="69" fillId="0" borderId="0" applyFill="0" applyBorder="0" applyAlignment="0" applyProtection="0"/>
    <xf numFmtId="191" fontId="69" fillId="0" borderId="0" applyFill="0" applyBorder="0" applyAlignment="0" applyProtection="0"/>
    <xf numFmtId="191" fontId="69" fillId="0" borderId="0" applyFill="0" applyBorder="0" applyAlignment="0" applyProtection="0"/>
    <xf numFmtId="191" fontId="69" fillId="0" borderId="0" applyFill="0" applyBorder="0" applyAlignment="0" applyProtection="0"/>
    <xf numFmtId="191" fontId="69" fillId="0" borderId="0" applyFill="0" applyBorder="0" applyAlignment="0" applyProtection="0"/>
    <xf numFmtId="191" fontId="69" fillId="0" borderId="0" applyFill="0" applyBorder="0" applyAlignment="0" applyProtection="0"/>
    <xf numFmtId="0" fontId="161"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49" fontId="69" fillId="0" borderId="0">
      <alignment horizontal="center"/>
      <protection/>
    </xf>
    <xf numFmtId="49" fontId="69" fillId="0" borderId="0">
      <alignment horizontal="center"/>
      <protection/>
    </xf>
    <xf numFmtId="49" fontId="69" fillId="0" borderId="0">
      <alignment horizontal="center"/>
      <protection/>
    </xf>
    <xf numFmtId="49" fontId="69" fillId="0" borderId="0">
      <alignment horizontal="center"/>
      <protection/>
    </xf>
    <xf numFmtId="49" fontId="69" fillId="0" borderId="0">
      <alignment horizontal="center"/>
      <protection/>
    </xf>
    <xf numFmtId="49" fontId="69" fillId="0" borderId="0">
      <alignment horizontal="center"/>
      <protection/>
    </xf>
    <xf numFmtId="49" fontId="69" fillId="0" borderId="0">
      <alignment horizontal="center"/>
      <protection/>
    </xf>
    <xf numFmtId="49" fontId="69" fillId="0" borderId="0">
      <alignment horizontal="center"/>
      <protection/>
    </xf>
    <xf numFmtId="49" fontId="69" fillId="0" borderId="0">
      <alignment horizontal="center"/>
      <protection/>
    </xf>
    <xf numFmtId="49" fontId="69" fillId="0" borderId="0">
      <alignment horizontal="center"/>
      <protection/>
    </xf>
    <xf numFmtId="209" fontId="2" fillId="0" borderId="0" applyFont="0" applyFill="0" applyBorder="0" applyAlignment="0" applyProtection="0"/>
    <xf numFmtId="210" fontId="2" fillId="0" borderId="0" applyFont="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43" fontId="2" fillId="0" borderId="0" applyFont="0" applyFill="0" applyBorder="0" applyAlignment="0" applyProtection="0"/>
    <xf numFmtId="181" fontId="11" fillId="0" borderId="0" applyFont="0" applyFill="0" applyBorder="0" applyAlignment="0" applyProtection="0"/>
    <xf numFmtId="43" fontId="2" fillId="0" borderId="0" applyFont="0" applyFill="0" applyBorder="0" applyAlignment="0" applyProtection="0"/>
    <xf numFmtId="211" fontId="2" fillId="0" borderId="0" applyFont="0" applyFill="0" applyBorder="0" applyAlignment="0" applyProtection="0"/>
    <xf numFmtId="4" fontId="5" fillId="3" borderId="0" applyBorder="0">
      <alignment horizontal="right"/>
      <protection/>
    </xf>
    <xf numFmtId="4" fontId="5" fillId="3" borderId="0" applyBorder="0">
      <alignment horizontal="right"/>
      <protection/>
    </xf>
    <xf numFmtId="4" fontId="5" fillId="3" borderId="0" applyBorder="0">
      <alignment horizontal="right"/>
      <protection/>
    </xf>
    <xf numFmtId="4" fontId="5" fillId="10" borderId="33" applyBorder="0">
      <alignment horizontal="right"/>
      <protection/>
    </xf>
    <xf numFmtId="4" fontId="5" fillId="3" borderId="6" applyFont="0" applyBorder="0">
      <alignment horizontal="right"/>
      <protection/>
    </xf>
    <xf numFmtId="0" fontId="162" fillId="68"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212" fontId="2" fillId="0" borderId="1">
      <alignment vertical="top" wrapText="1"/>
      <protection/>
    </xf>
    <xf numFmtId="167" fontId="2" fillId="0" borderId="6" applyFont="0" applyFill="0" applyBorder="0" applyProtection="0">
      <alignment horizontal="center" vertical="center"/>
    </xf>
    <xf numFmtId="3" fontId="2" fillId="0" borderId="0" applyFont="0" applyBorder="0">
      <alignment horizontal="center"/>
      <protection/>
    </xf>
    <xf numFmtId="213" fontId="24" fillId="0" borderId="0">
      <alignment/>
      <protection locked="0"/>
    </xf>
    <xf numFmtId="49" fontId="102" fillId="0" borderId="6">
      <alignment horizontal="center" vertical="center" wrapText="1"/>
      <protection/>
    </xf>
    <xf numFmtId="0" fontId="2" fillId="0" borderId="6" applyBorder="0">
      <alignment horizontal="center" vertical="center" wrapText="1"/>
      <protection/>
    </xf>
    <xf numFmtId="49" fontId="38" fillId="0" borderId="6" applyNumberFormat="0" applyFill="0" applyAlignment="0" applyProtection="0"/>
    <xf numFmtId="164" fontId="2" fillId="0" borderId="0">
      <alignment/>
      <protection/>
    </xf>
    <xf numFmtId="0" fontId="11" fillId="0" borderId="0">
      <alignment/>
      <protection/>
    </xf>
  </cellStyleXfs>
  <cellXfs count="573">
    <xf numFmtId="0" fontId="0" fillId="0" borderId="0" xfId="0" applyAlignment="1">
      <alignment/>
    </xf>
    <xf numFmtId="0" fontId="0" fillId="0" borderId="0" xfId="0" applyFont="1" applyAlignment="1">
      <alignment/>
    </xf>
    <xf numFmtId="0" fontId="163" fillId="0" borderId="0" xfId="1593" applyFont="1" applyFill="1" applyAlignment="1" applyProtection="1">
      <alignment horizontal="left" vertical="center" wrapText="1"/>
      <protection/>
    </xf>
    <xf numFmtId="0" fontId="163" fillId="0" borderId="0" xfId="1593" applyFont="1" applyAlignment="1" applyProtection="1">
      <alignment vertical="center" wrapText="1"/>
      <protection/>
    </xf>
    <xf numFmtId="0" fontId="163" fillId="0" borderId="0" xfId="1593" applyFont="1" applyFill="1" applyAlignment="1" applyProtection="1">
      <alignment vertical="center" wrapText="1"/>
      <protection/>
    </xf>
    <xf numFmtId="0" fontId="164" fillId="0" borderId="0" xfId="1595" applyFont="1" applyFill="1" applyBorder="1" applyAlignment="1" applyProtection="1">
      <alignment horizontal="right" vertical="center" wrapText="1"/>
      <protection/>
    </xf>
    <xf numFmtId="0" fontId="163" fillId="69" borderId="0" xfId="1593" applyFont="1" applyFill="1" applyBorder="1" applyAlignment="1" applyProtection="1">
      <alignment vertical="center" wrapText="1"/>
      <protection/>
    </xf>
    <xf numFmtId="0" fontId="163" fillId="0" borderId="0" xfId="1593" applyFont="1" applyBorder="1" applyAlignment="1" applyProtection="1">
      <alignment vertical="center" wrapText="1"/>
      <protection/>
    </xf>
    <xf numFmtId="0" fontId="163" fillId="69" borderId="0" xfId="1595" applyFont="1" applyFill="1" applyBorder="1" applyAlignment="1" applyProtection="1">
      <alignment vertical="center" wrapText="1"/>
      <protection/>
    </xf>
    <xf numFmtId="0" fontId="164" fillId="69" borderId="0" xfId="1595" applyFont="1" applyFill="1" applyBorder="1" applyAlignment="1" applyProtection="1">
      <alignment vertical="center" wrapText="1"/>
      <protection/>
    </xf>
    <xf numFmtId="0" fontId="3" fillId="0" borderId="0" xfId="1593" applyFont="1" applyAlignment="1" applyProtection="1">
      <alignment vertical="center" wrapText="1"/>
      <protection/>
    </xf>
    <xf numFmtId="0" fontId="5" fillId="0" borderId="0" xfId="1595" applyFont="1" applyFill="1" applyBorder="1" applyAlignment="1" applyProtection="1">
      <alignment vertical="center" wrapText="1"/>
      <protection/>
    </xf>
    <xf numFmtId="0" fontId="5" fillId="0" borderId="0" xfId="1593" applyFont="1" applyAlignment="1" applyProtection="1">
      <alignment vertical="center" wrapText="1"/>
      <protection/>
    </xf>
    <xf numFmtId="0" fontId="3" fillId="70" borderId="0" xfId="1593" applyFont="1" applyFill="1" applyAlignment="1" applyProtection="1">
      <alignment vertical="center" wrapText="1"/>
      <protection/>
    </xf>
    <xf numFmtId="0" fontId="6" fillId="70" borderId="0" xfId="1595" applyFont="1" applyFill="1" applyBorder="1" applyAlignment="1" applyProtection="1">
      <alignment horizontal="center" vertical="center" wrapText="1"/>
      <protection/>
    </xf>
    <xf numFmtId="0" fontId="5" fillId="70" borderId="0" xfId="1595" applyFont="1" applyFill="1" applyBorder="1" applyAlignment="1" applyProtection="1">
      <alignment vertical="center" wrapText="1"/>
      <protection/>
    </xf>
    <xf numFmtId="0" fontId="5" fillId="70" borderId="0" xfId="1593" applyFont="1" applyFill="1" applyAlignment="1" applyProtection="1">
      <alignment vertical="center" wrapText="1"/>
      <protection/>
    </xf>
    <xf numFmtId="0" fontId="5" fillId="69" borderId="0" xfId="1595" applyFont="1" applyFill="1" applyBorder="1" applyAlignment="1" applyProtection="1">
      <alignment horizontal="center" vertical="center" wrapText="1"/>
      <protection/>
    </xf>
    <xf numFmtId="0" fontId="6" fillId="69" borderId="0" xfId="1595" applyFont="1" applyFill="1" applyBorder="1" applyAlignment="1" applyProtection="1">
      <alignment vertical="center" wrapText="1"/>
      <protection/>
    </xf>
    <xf numFmtId="0" fontId="5" fillId="69" borderId="34" xfId="1595" applyFont="1" applyFill="1" applyBorder="1" applyAlignment="1" applyProtection="1">
      <alignment vertical="center" wrapText="1"/>
      <protection/>
    </xf>
    <xf numFmtId="49" fontId="6" fillId="69" borderId="0" xfId="1597" applyNumberFormat="1" applyFont="1" applyFill="1" applyBorder="1" applyAlignment="1" applyProtection="1">
      <alignment horizontal="center" vertical="center" wrapText="1"/>
      <protection/>
    </xf>
    <xf numFmtId="14" fontId="5" fillId="69" borderId="0" xfId="1597" applyNumberFormat="1" applyFont="1" applyFill="1" applyBorder="1" applyAlignment="1" applyProtection="1">
      <alignment horizontal="center" vertical="center" wrapText="1"/>
      <protection/>
    </xf>
    <xf numFmtId="0" fontId="5" fillId="0" borderId="0" xfId="1593" applyFont="1" applyFill="1" applyBorder="1" applyAlignment="1" applyProtection="1">
      <alignment vertical="center" wrapText="1"/>
      <protection/>
    </xf>
    <xf numFmtId="49" fontId="3" fillId="0" borderId="0" xfId="1553" applyNumberFormat="1" applyFont="1" applyAlignment="1" applyProtection="1">
      <alignment horizontal="center" vertical="center" wrapText="1"/>
      <protection/>
    </xf>
    <xf numFmtId="0" fontId="6" fillId="69" borderId="0" xfId="1597" applyNumberFormat="1" applyFont="1" applyFill="1" applyBorder="1" applyAlignment="1" applyProtection="1">
      <alignment horizontal="center" vertical="center" wrapText="1"/>
      <protection/>
    </xf>
    <xf numFmtId="0" fontId="5" fillId="69" borderId="0" xfId="1595" applyNumberFormat="1" applyFont="1" applyFill="1" applyBorder="1" applyAlignment="1" applyProtection="1">
      <alignment vertical="center" wrapText="1"/>
      <protection/>
    </xf>
    <xf numFmtId="49" fontId="165" fillId="0" borderId="0" xfId="1553" applyNumberFormat="1" applyFont="1" applyAlignment="1" applyProtection="1">
      <alignment vertical="top"/>
      <protection/>
    </xf>
    <xf numFmtId="0" fontId="5" fillId="0" borderId="0" xfId="1595" applyFont="1" applyFill="1" applyBorder="1" applyAlignment="1" applyProtection="1">
      <alignment horizontal="center" vertical="center" wrapText="1"/>
      <protection/>
    </xf>
    <xf numFmtId="49" fontId="5" fillId="0" borderId="0" xfId="1597" applyNumberFormat="1" applyFont="1" applyFill="1" applyBorder="1" applyAlignment="1" applyProtection="1">
      <alignment horizontal="center" vertical="center" wrapText="1"/>
      <protection/>
    </xf>
    <xf numFmtId="0" fontId="5" fillId="0" borderId="0" xfId="1593" applyFont="1" applyFill="1" applyAlignment="1" applyProtection="1">
      <alignment horizontal="center" vertical="center" wrapText="1"/>
      <protection/>
    </xf>
    <xf numFmtId="0" fontId="5" fillId="0" borderId="0" xfId="1593" applyFont="1" applyFill="1" applyAlignment="1" applyProtection="1">
      <alignment vertical="center" wrapText="1"/>
      <protection/>
    </xf>
    <xf numFmtId="0" fontId="5" fillId="0" borderId="0" xfId="1593" applyFont="1" applyAlignment="1" applyProtection="1">
      <alignment horizontal="center" vertical="center" wrapText="1"/>
      <protection/>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49" fontId="5" fillId="0" borderId="0" xfId="1594" applyNumberFormat="1" applyFont="1" applyProtection="1">
      <alignment vertical="top"/>
      <protection/>
    </xf>
    <xf numFmtId="0" fontId="9" fillId="0" borderId="0" xfId="1598" applyFont="1" applyBorder="1" applyAlignment="1" applyProtection="1">
      <alignment horizontal="center" vertical="center" wrapText="1"/>
      <protection/>
    </xf>
    <xf numFmtId="0" fontId="0" fillId="24" borderId="0" xfId="0" applyFont="1" applyFill="1" applyAlignment="1">
      <alignment/>
    </xf>
    <xf numFmtId="0" fontId="0" fillId="24" borderId="0" xfId="0" applyFill="1" applyAlignment="1">
      <alignment/>
    </xf>
    <xf numFmtId="0" fontId="5" fillId="0" borderId="0" xfId="1593" applyFont="1" applyFill="1" applyAlignment="1" applyProtection="1">
      <alignment horizontal="left" vertical="center" wrapText="1"/>
      <protection/>
    </xf>
    <xf numFmtId="0" fontId="0" fillId="0" borderId="0" xfId="0" applyAlignment="1">
      <alignment horizontal="right"/>
    </xf>
    <xf numFmtId="0" fontId="0" fillId="11" borderId="0" xfId="0" applyFill="1" applyAlignment="1">
      <alignment/>
    </xf>
    <xf numFmtId="0" fontId="166" fillId="11" borderId="0" xfId="0" applyFont="1" applyFill="1" applyAlignment="1">
      <alignment horizontal="center"/>
    </xf>
    <xf numFmtId="0" fontId="166" fillId="11" borderId="0" xfId="0" applyFont="1" applyFill="1" applyAlignment="1">
      <alignment/>
    </xf>
    <xf numFmtId="0" fontId="163" fillId="11" borderId="0" xfId="1593" applyNumberFormat="1" applyFont="1" applyFill="1" applyAlignment="1" applyProtection="1">
      <alignment vertical="center" wrapText="1"/>
      <protection/>
    </xf>
    <xf numFmtId="0" fontId="163" fillId="11" borderId="0" xfId="1593" applyFont="1" applyFill="1" applyAlignment="1" applyProtection="1">
      <alignment horizontal="left" vertical="center" wrapText="1"/>
      <protection/>
    </xf>
    <xf numFmtId="0" fontId="163" fillId="11" borderId="0" xfId="1593" applyFont="1" applyFill="1" applyAlignment="1" applyProtection="1">
      <alignment vertical="center" wrapText="1"/>
      <protection/>
    </xf>
    <xf numFmtId="0" fontId="163" fillId="11" borderId="0" xfId="1593" applyFont="1" applyFill="1" applyBorder="1" applyAlignment="1" applyProtection="1">
      <alignment vertical="center" wrapText="1"/>
      <protection/>
    </xf>
    <xf numFmtId="49" fontId="163" fillId="11" borderId="0" xfId="1597" applyNumberFormat="1" applyFont="1" applyFill="1" applyBorder="1" applyAlignment="1" applyProtection="1">
      <alignment horizontal="left" vertical="center" wrapText="1"/>
      <protection/>
    </xf>
    <xf numFmtId="0" fontId="163" fillId="11" borderId="0" xfId="1593" applyFont="1" applyFill="1" applyAlignment="1" applyProtection="1">
      <alignment horizontal="center" vertical="center" wrapText="1"/>
      <protection/>
    </xf>
    <xf numFmtId="0" fontId="6" fillId="71" borderId="34" xfId="1597" applyNumberFormat="1" applyFont="1" applyFill="1" applyBorder="1" applyAlignment="1" applyProtection="1">
      <alignment horizontal="center" vertical="center" wrapText="1"/>
      <protection/>
    </xf>
    <xf numFmtId="0" fontId="6" fillId="71" borderId="34" xfId="1595" applyFont="1" applyFill="1" applyBorder="1" applyAlignment="1" applyProtection="1">
      <alignment horizontal="center" vertical="center" wrapText="1"/>
      <protection/>
    </xf>
    <xf numFmtId="0" fontId="5" fillId="71" borderId="34" xfId="1595" applyFont="1" applyFill="1" applyBorder="1" applyAlignment="1" applyProtection="1">
      <alignment horizontal="right" vertical="center" wrapText="1" indent="1"/>
      <protection/>
    </xf>
    <xf numFmtId="49" fontId="5" fillId="71" borderId="34" xfId="1597" applyNumberFormat="1" applyFont="1" applyFill="1" applyBorder="1" applyAlignment="1" applyProtection="1">
      <alignment horizontal="right" vertical="center" wrapText="1" indent="1"/>
      <protection/>
    </xf>
    <xf numFmtId="0" fontId="0" fillId="0" borderId="0" xfId="0" applyBorder="1" applyAlignment="1">
      <alignment/>
    </xf>
    <xf numFmtId="0" fontId="0" fillId="11" borderId="0" xfId="0" applyFill="1" applyBorder="1" applyAlignment="1">
      <alignment/>
    </xf>
    <xf numFmtId="0" fontId="167" fillId="0" borderId="0" xfId="1598" applyFont="1" applyBorder="1" applyAlignment="1" applyProtection="1">
      <alignment horizontal="center" vertical="center" wrapText="1"/>
      <protection/>
    </xf>
    <xf numFmtId="0" fontId="152" fillId="0" borderId="43" xfId="0" applyFont="1" applyBorder="1" applyAlignment="1">
      <alignment horizontal="center"/>
    </xf>
    <xf numFmtId="0" fontId="152" fillId="0" borderId="44" xfId="0" applyFont="1" applyBorder="1" applyAlignment="1">
      <alignment horizontal="center"/>
    </xf>
    <xf numFmtId="0" fontId="152" fillId="0" borderId="45" xfId="0" applyFont="1" applyBorder="1" applyAlignment="1">
      <alignment horizontal="center"/>
    </xf>
    <xf numFmtId="0" fontId="5" fillId="0" borderId="6" xfId="1598" applyFont="1" applyBorder="1" applyAlignment="1" applyProtection="1">
      <alignment horizontal="center" vertical="center" wrapText="1"/>
      <protection/>
    </xf>
    <xf numFmtId="0" fontId="5" fillId="0" borderId="6" xfId="1598" applyFont="1" applyBorder="1" applyAlignment="1" applyProtection="1">
      <alignment horizontal="left" wrapText="1"/>
      <protection/>
    </xf>
    <xf numFmtId="0" fontId="148" fillId="0" borderId="6" xfId="1265" applyBorder="1" applyAlignment="1" applyProtection="1">
      <alignment horizontal="center" vertical="center" wrapText="1"/>
      <protection/>
    </xf>
    <xf numFmtId="0" fontId="0" fillId="72" borderId="0" xfId="0" applyFont="1" applyFill="1" applyAlignment="1">
      <alignment/>
    </xf>
    <xf numFmtId="0" fontId="0" fillId="0" borderId="0" xfId="0" applyAlignment="1">
      <alignment horizontal="left"/>
    </xf>
    <xf numFmtId="0" fontId="0" fillId="0" borderId="0" xfId="0" applyFont="1" applyAlignment="1">
      <alignment horizontal="left"/>
    </xf>
    <xf numFmtId="2" fontId="10" fillId="73" borderId="46" xfId="1265" applyNumberFormat="1" applyFont="1" applyFill="1" applyBorder="1" applyAlignment="1" applyProtection="1">
      <alignment horizontal="center" vertical="center"/>
      <protection/>
    </xf>
    <xf numFmtId="0" fontId="165" fillId="0" borderId="0" xfId="1553" applyNumberFormat="1" applyFont="1" applyAlignment="1" applyProtection="1">
      <alignment vertical="top"/>
      <protection/>
    </xf>
    <xf numFmtId="14" fontId="5" fillId="0" borderId="0" xfId="1595" applyNumberFormat="1" applyFont="1" applyFill="1" applyBorder="1" applyAlignment="1" applyProtection="1">
      <alignment vertical="center" wrapText="1"/>
      <protection/>
    </xf>
    <xf numFmtId="0" fontId="168" fillId="0" borderId="0" xfId="0" applyFont="1" applyAlignment="1">
      <alignment/>
    </xf>
    <xf numFmtId="0" fontId="148" fillId="0" borderId="0" xfId="1265" applyAlignment="1" applyProtection="1">
      <alignment/>
      <protection/>
    </xf>
    <xf numFmtId="0" fontId="0" fillId="0" borderId="0" xfId="0" applyAlignment="1">
      <alignment horizontal="right"/>
    </xf>
    <xf numFmtId="0" fontId="5" fillId="69" borderId="47" xfId="1595" applyFont="1" applyFill="1" applyBorder="1" applyAlignment="1" applyProtection="1">
      <alignment vertical="center" wrapText="1"/>
      <protection/>
    </xf>
    <xf numFmtId="0" fontId="5" fillId="69" borderId="48" xfId="1595" applyFont="1" applyFill="1" applyBorder="1" applyAlignment="1" applyProtection="1">
      <alignment vertical="center" wrapText="1"/>
      <protection/>
    </xf>
    <xf numFmtId="0" fontId="5" fillId="69" borderId="48" xfId="1595" applyFont="1" applyFill="1" applyBorder="1" applyAlignment="1" applyProtection="1">
      <alignment horizontal="center" vertical="center" wrapText="1"/>
      <protection/>
    </xf>
    <xf numFmtId="0" fontId="6" fillId="69" borderId="49" xfId="1595" applyFont="1" applyFill="1" applyBorder="1" applyAlignment="1" applyProtection="1">
      <alignment vertical="center" wrapText="1"/>
      <protection/>
    </xf>
    <xf numFmtId="0" fontId="5" fillId="69" borderId="50" xfId="1595" applyFont="1" applyFill="1" applyBorder="1" applyAlignment="1" applyProtection="1">
      <alignment vertical="center" wrapText="1"/>
      <protection/>
    </xf>
    <xf numFmtId="0" fontId="6" fillId="69" borderId="51" xfId="1595" applyFont="1" applyFill="1" applyBorder="1" applyAlignment="1" applyProtection="1">
      <alignment vertical="center" wrapText="1"/>
      <protection/>
    </xf>
    <xf numFmtId="0" fontId="8" fillId="69" borderId="50" xfId="1597" applyNumberFormat="1" applyFont="1" applyFill="1" applyBorder="1" applyAlignment="1" applyProtection="1">
      <alignment horizontal="center" vertical="center" wrapText="1"/>
      <protection/>
    </xf>
    <xf numFmtId="14" fontId="5" fillId="69" borderId="51" xfId="1597" applyNumberFormat="1" applyFont="1" applyFill="1" applyBorder="1" applyAlignment="1" applyProtection="1">
      <alignment horizontal="center" vertical="center" wrapText="1"/>
      <protection/>
    </xf>
    <xf numFmtId="0" fontId="5" fillId="69" borderId="51" xfId="1593" applyFont="1" applyFill="1" applyBorder="1" applyAlignment="1" applyProtection="1">
      <alignment horizontal="center" vertical="center" wrapText="1"/>
      <protection/>
    </xf>
    <xf numFmtId="0" fontId="5" fillId="69" borderId="51" xfId="1595" applyFont="1" applyFill="1" applyBorder="1" applyAlignment="1" applyProtection="1">
      <alignment horizontal="center" vertical="center" wrapText="1"/>
      <protection/>
    </xf>
    <xf numFmtId="49" fontId="5" fillId="69" borderId="50" xfId="1597" applyNumberFormat="1" applyFont="1" applyFill="1" applyBorder="1" applyAlignment="1" applyProtection="1">
      <alignment horizontal="center" vertical="center" wrapText="1"/>
      <protection/>
    </xf>
    <xf numFmtId="0" fontId="5" fillId="69" borderId="52" xfId="1595" applyFont="1" applyFill="1" applyBorder="1" applyAlignment="1" applyProtection="1">
      <alignment vertical="center" wrapText="1"/>
      <protection/>
    </xf>
    <xf numFmtId="0" fontId="5" fillId="69" borderId="12" xfId="1595" applyFont="1" applyFill="1" applyBorder="1" applyAlignment="1" applyProtection="1">
      <alignment vertical="center" wrapText="1"/>
      <protection/>
    </xf>
    <xf numFmtId="0" fontId="5" fillId="69" borderId="12" xfId="1595" applyFont="1" applyFill="1" applyBorder="1" applyAlignment="1" applyProtection="1">
      <alignment horizontal="center" vertical="center" wrapText="1"/>
      <protection/>
    </xf>
    <xf numFmtId="0" fontId="5" fillId="69" borderId="53" xfId="1595" applyFont="1" applyFill="1" applyBorder="1" applyAlignment="1" applyProtection="1">
      <alignment horizontal="center" vertical="center" wrapText="1"/>
      <protection/>
    </xf>
    <xf numFmtId="0" fontId="0" fillId="72" borderId="0" xfId="0" applyFill="1" applyAlignment="1">
      <alignment/>
    </xf>
    <xf numFmtId="0" fontId="169" fillId="11" borderId="0" xfId="0" applyFont="1" applyFill="1" applyAlignment="1">
      <alignment horizontal="center" vertical="center"/>
    </xf>
    <xf numFmtId="0" fontId="169" fillId="0" borderId="0" xfId="0" applyFont="1" applyAlignment="1">
      <alignment horizontal="center" vertical="center"/>
    </xf>
    <xf numFmtId="0" fontId="0" fillId="71" borderId="50" xfId="1591" applyNumberFormat="1" applyFont="1" applyFill="1" applyBorder="1" applyAlignment="1" applyProtection="1">
      <alignment horizontal="left" vertical="center" wrapText="1"/>
      <protection locked="0"/>
    </xf>
    <xf numFmtId="0" fontId="5" fillId="71" borderId="0" xfId="1591" applyNumberFormat="1" applyFont="1" applyFill="1" applyBorder="1" applyAlignment="1" applyProtection="1">
      <alignment horizontal="left" vertical="center" wrapText="1"/>
      <protection locked="0"/>
    </xf>
    <xf numFmtId="0" fontId="5" fillId="71" borderId="51" xfId="1591" applyNumberFormat="1" applyFont="1" applyFill="1" applyBorder="1" applyAlignment="1" applyProtection="1">
      <alignment horizontal="left" vertical="center" wrapText="1"/>
      <protection locked="0"/>
    </xf>
    <xf numFmtId="0" fontId="0" fillId="74" borderId="0" xfId="0" applyFont="1" applyFill="1" applyAlignment="1">
      <alignment/>
    </xf>
    <xf numFmtId="2" fontId="10" fillId="73" borderId="54" xfId="1265" applyNumberFormat="1" applyFont="1" applyFill="1" applyBorder="1" applyAlignment="1" applyProtection="1">
      <alignment horizontal="center" vertical="center"/>
      <protection/>
    </xf>
    <xf numFmtId="2" fontId="10" fillId="73" borderId="55" xfId="1265" applyNumberFormat="1" applyFont="1" applyFill="1" applyBorder="1" applyAlignment="1" applyProtection="1">
      <alignment horizontal="center" vertical="center"/>
      <protection/>
    </xf>
    <xf numFmtId="0" fontId="0" fillId="0" borderId="56" xfId="0" applyBorder="1" applyAlignment="1">
      <alignment/>
    </xf>
    <xf numFmtId="0" fontId="170" fillId="0" borderId="0" xfId="1265" applyFont="1" applyAlignment="1" applyProtection="1">
      <alignment wrapText="1"/>
      <protection/>
    </xf>
    <xf numFmtId="0" fontId="152" fillId="0" borderId="0" xfId="0" applyFont="1" applyAlignment="1">
      <alignment/>
    </xf>
    <xf numFmtId="0" fontId="152" fillId="0" borderId="35" xfId="0" applyFont="1" applyBorder="1" applyAlignment="1">
      <alignment/>
    </xf>
    <xf numFmtId="0" fontId="152" fillId="0" borderId="56" xfId="0" applyFont="1" applyBorder="1" applyAlignment="1">
      <alignment/>
    </xf>
    <xf numFmtId="0" fontId="0" fillId="0" borderId="0" xfId="0" applyFill="1" applyAlignment="1">
      <alignment/>
    </xf>
    <xf numFmtId="0" fontId="0" fillId="0" borderId="57" xfId="0" applyBorder="1" applyAlignment="1">
      <alignment/>
    </xf>
    <xf numFmtId="0" fontId="0" fillId="75" borderId="0" xfId="0" applyFont="1" applyFill="1" applyAlignment="1">
      <alignment/>
    </xf>
    <xf numFmtId="0" fontId="0" fillId="0" borderId="0" xfId="0" applyBorder="1" applyAlignment="1">
      <alignment horizontal="right"/>
    </xf>
    <xf numFmtId="0" fontId="0" fillId="0" borderId="0" xfId="0" applyFill="1" applyAlignment="1" applyProtection="1">
      <alignment/>
      <protection locked="0"/>
    </xf>
    <xf numFmtId="0" fontId="5" fillId="69" borderId="0" xfId="1596" applyFont="1" applyFill="1" applyBorder="1" applyAlignment="1" applyProtection="1">
      <alignment vertical="center"/>
      <protection locked="0"/>
    </xf>
    <xf numFmtId="0" fontId="171" fillId="0" borderId="0" xfId="0" applyFont="1" applyFill="1" applyBorder="1" applyAlignment="1">
      <alignment horizontal="center" vertical="center" wrapText="1"/>
    </xf>
    <xf numFmtId="0" fontId="5" fillId="0" borderId="6" xfId="1589" applyFont="1" applyBorder="1" applyAlignment="1" applyProtection="1">
      <alignment horizontal="right" vertical="center" wrapText="1"/>
      <protection/>
    </xf>
    <xf numFmtId="2" fontId="10" fillId="73" borderId="58" xfId="1265" applyNumberFormat="1" applyFont="1" applyFill="1" applyBorder="1" applyAlignment="1" applyProtection="1">
      <alignment horizontal="center" vertical="center"/>
      <protection/>
    </xf>
    <xf numFmtId="2" fontId="12" fillId="0" borderId="6" xfId="1590" applyNumberFormat="1" applyFont="1" applyFill="1" applyBorder="1" applyAlignment="1" applyProtection="1">
      <alignment horizontal="center" vertical="center" wrapText="1"/>
      <protection/>
    </xf>
    <xf numFmtId="0" fontId="5" fillId="0" borderId="59" xfId="0" applyNumberFormat="1" applyFont="1" applyBorder="1" applyAlignment="1" applyProtection="1">
      <alignment vertical="center"/>
      <protection/>
    </xf>
    <xf numFmtId="4" fontId="5" fillId="4" borderId="6" xfId="0" applyNumberFormat="1" applyFont="1" applyFill="1" applyBorder="1" applyAlignment="1" applyProtection="1">
      <alignment horizontal="right" vertical="center" wrapText="1"/>
      <protection locked="0"/>
    </xf>
    <xf numFmtId="0" fontId="5" fillId="62" borderId="6" xfId="0" applyNumberFormat="1" applyFont="1" applyFill="1" applyBorder="1" applyAlignment="1" applyProtection="1">
      <alignment horizontal="center" vertical="center" wrapText="1"/>
      <protection locked="0"/>
    </xf>
    <xf numFmtId="4" fontId="5" fillId="3" borderId="6" xfId="0" applyNumberFormat="1" applyFont="1" applyFill="1" applyBorder="1" applyAlignment="1" applyProtection="1">
      <alignment horizontal="right" vertical="center" wrapText="1"/>
      <protection/>
    </xf>
    <xf numFmtId="49" fontId="6" fillId="0" borderId="60" xfId="1589" applyNumberFormat="1" applyFont="1" applyBorder="1" applyAlignment="1" applyProtection="1">
      <alignment horizontal="center" vertical="center" wrapText="1"/>
      <protection/>
    </xf>
    <xf numFmtId="0" fontId="6" fillId="0" borderId="61" xfId="1589" applyFont="1" applyBorder="1" applyAlignment="1" applyProtection="1">
      <alignment vertical="center" wrapText="1"/>
      <protection/>
    </xf>
    <xf numFmtId="2" fontId="10" fillId="0" borderId="0" xfId="1265" applyNumberFormat="1" applyFont="1" applyFill="1" applyBorder="1" applyAlignment="1" applyProtection="1">
      <alignment horizontal="center" vertical="center"/>
      <protection/>
    </xf>
    <xf numFmtId="2" fontId="10" fillId="73" borderId="62" xfId="1265" applyNumberFormat="1" applyFont="1" applyFill="1" applyBorder="1" applyAlignment="1" applyProtection="1">
      <alignment horizontal="center" vertical="center"/>
      <protection/>
    </xf>
    <xf numFmtId="2" fontId="10" fillId="73" borderId="63" xfId="1265" applyNumberFormat="1" applyFont="1" applyFill="1" applyBorder="1" applyAlignment="1" applyProtection="1">
      <alignment horizontal="center" vertical="center"/>
      <protection/>
    </xf>
    <xf numFmtId="49" fontId="6" fillId="69" borderId="0" xfId="0" applyNumberFormat="1" applyFont="1" applyFill="1" applyAlignment="1" applyProtection="1">
      <alignment horizontal="right" vertical="center"/>
      <protection/>
    </xf>
    <xf numFmtId="49" fontId="5" fillId="69" borderId="0" xfId="0" applyNumberFormat="1" applyFont="1" applyFill="1" applyAlignment="1" applyProtection="1">
      <alignment vertical="center"/>
      <protection/>
    </xf>
    <xf numFmtId="2" fontId="170" fillId="73" borderId="64" xfId="1265" applyNumberFormat="1" applyFont="1" applyFill="1" applyBorder="1" applyAlignment="1" applyProtection="1">
      <alignment horizontal="left" vertical="center"/>
      <protection/>
    </xf>
    <xf numFmtId="0" fontId="6" fillId="0" borderId="65" xfId="0" applyNumberFormat="1" applyFont="1" applyBorder="1" applyAlignment="1" applyProtection="1">
      <alignment vertical="center"/>
      <protection/>
    </xf>
    <xf numFmtId="0" fontId="152" fillId="0" borderId="41" xfId="0" applyFont="1" applyBorder="1" applyAlignment="1">
      <alignment/>
    </xf>
    <xf numFmtId="49" fontId="6" fillId="0" borderId="33" xfId="1589" applyNumberFormat="1" applyFont="1" applyBorder="1" applyAlignment="1" applyProtection="1">
      <alignment horizontal="center" vertical="center" wrapText="1"/>
      <protection/>
    </xf>
    <xf numFmtId="0" fontId="6" fillId="0" borderId="66" xfId="1589" applyFont="1" applyBorder="1" applyAlignment="1" applyProtection="1">
      <alignment vertical="center" wrapText="1"/>
      <protection/>
    </xf>
    <xf numFmtId="0" fontId="6" fillId="0" borderId="66" xfId="1589" applyFont="1" applyBorder="1" applyAlignment="1" applyProtection="1">
      <alignment horizontal="right" vertical="center" wrapText="1"/>
      <protection/>
    </xf>
    <xf numFmtId="4" fontId="6" fillId="3" borderId="66" xfId="0" applyNumberFormat="1" applyFont="1" applyFill="1" applyBorder="1" applyAlignment="1" applyProtection="1">
      <alignment horizontal="right" vertical="center" wrapText="1"/>
      <protection/>
    </xf>
    <xf numFmtId="0" fontId="6" fillId="0" borderId="67" xfId="0" applyNumberFormat="1" applyFont="1" applyBorder="1" applyAlignment="1" applyProtection="1">
      <alignment vertical="center"/>
      <protection/>
    </xf>
    <xf numFmtId="0" fontId="172" fillId="0" borderId="0" xfId="1265" applyFont="1" applyAlignment="1" applyProtection="1">
      <alignment horizontal="center"/>
      <protection/>
    </xf>
    <xf numFmtId="0" fontId="5" fillId="69" borderId="0" xfId="1596" applyFont="1" applyFill="1" applyBorder="1" applyAlignment="1" applyProtection="1">
      <alignment horizontal="right" vertical="center"/>
      <protection locked="0"/>
    </xf>
    <xf numFmtId="49" fontId="5" fillId="0" borderId="0" xfId="1594" applyNumberFormat="1" applyFont="1" applyAlignment="1" applyProtection="1">
      <alignment horizontal="right" vertical="top"/>
      <protection/>
    </xf>
    <xf numFmtId="0" fontId="5" fillId="0" borderId="0" xfId="1593" applyFont="1" applyAlignment="1" applyProtection="1">
      <alignment horizontal="right" vertical="center" wrapText="1"/>
      <protection/>
    </xf>
    <xf numFmtId="0" fontId="5" fillId="0" borderId="0" xfId="1593" applyFont="1" applyFill="1" applyAlignment="1" applyProtection="1">
      <alignment horizontal="right" vertical="center" wrapText="1"/>
      <protection/>
    </xf>
    <xf numFmtId="2" fontId="170" fillId="73" borderId="54" xfId="1265" applyNumberFormat="1" applyFont="1" applyFill="1" applyBorder="1" applyAlignment="1" applyProtection="1">
      <alignment horizontal="left" vertical="top" indent="1"/>
      <protection/>
    </xf>
    <xf numFmtId="2" fontId="170" fillId="73" borderId="54" xfId="1265" applyNumberFormat="1" applyFont="1" applyFill="1" applyBorder="1" applyAlignment="1" applyProtection="1">
      <alignment horizontal="left" vertical="top" indent="2"/>
      <protection/>
    </xf>
    <xf numFmtId="2" fontId="170" fillId="73" borderId="46" xfId="1265" applyNumberFormat="1" applyFont="1" applyFill="1" applyBorder="1" applyAlignment="1" applyProtection="1">
      <alignment horizontal="left" vertical="top" indent="1"/>
      <protection/>
    </xf>
    <xf numFmtId="2" fontId="173" fillId="0" borderId="48" xfId="1265" applyNumberFormat="1" applyFont="1" applyFill="1" applyBorder="1" applyAlignment="1" applyProtection="1">
      <alignment horizontal="center" vertical="center"/>
      <protection/>
    </xf>
    <xf numFmtId="2" fontId="170" fillId="0" borderId="48" xfId="1265" applyNumberFormat="1" applyFont="1" applyFill="1" applyBorder="1" applyAlignment="1" applyProtection="1">
      <alignment horizontal="left" vertical="top"/>
      <protection/>
    </xf>
    <xf numFmtId="2" fontId="10" fillId="0" borderId="48" xfId="1265" applyNumberFormat="1" applyFont="1" applyFill="1" applyBorder="1" applyAlignment="1" applyProtection="1">
      <alignment horizontal="center" vertical="center"/>
      <protection/>
    </xf>
    <xf numFmtId="0" fontId="144" fillId="11" borderId="0" xfId="0" applyFont="1" applyFill="1" applyAlignment="1">
      <alignment/>
    </xf>
    <xf numFmtId="0" fontId="144" fillId="0" borderId="0" xfId="0" applyFont="1" applyFill="1" applyAlignment="1">
      <alignment/>
    </xf>
    <xf numFmtId="0" fontId="5" fillId="0" borderId="65" xfId="0" applyNumberFormat="1" applyFont="1" applyBorder="1" applyAlignment="1" applyProtection="1">
      <alignment vertical="center"/>
      <protection/>
    </xf>
    <xf numFmtId="0" fontId="148" fillId="0" borderId="6" xfId="1265" applyBorder="1" applyAlignment="1" applyProtection="1" quotePrefix="1">
      <alignment horizontal="center" vertical="center" wrapText="1"/>
      <protection/>
    </xf>
    <xf numFmtId="2" fontId="6" fillId="73" borderId="68" xfId="1265" applyNumberFormat="1" applyFont="1" applyFill="1" applyBorder="1" applyAlignment="1" applyProtection="1">
      <alignment horizontal="center" vertical="center"/>
      <protection/>
    </xf>
    <xf numFmtId="3" fontId="5" fillId="4" borderId="45" xfId="0" applyNumberFormat="1" applyFont="1" applyFill="1" applyBorder="1" applyAlignment="1" applyProtection="1">
      <alignment horizontal="center" vertical="center" wrapText="1"/>
      <protection locked="0"/>
    </xf>
    <xf numFmtId="0" fontId="0" fillId="71" borderId="50" xfId="1591" applyNumberFormat="1" applyFont="1" applyFill="1" applyBorder="1" applyAlignment="1" applyProtection="1">
      <alignment horizontal="left" vertical="center" wrapText="1"/>
      <protection locked="0"/>
    </xf>
    <xf numFmtId="0" fontId="5" fillId="71" borderId="0" xfId="1591" applyNumberFormat="1" applyFont="1" applyFill="1" applyBorder="1" applyAlignment="1" applyProtection="1">
      <alignment horizontal="left" vertical="center" wrapText="1"/>
      <protection locked="0"/>
    </xf>
    <xf numFmtId="0" fontId="5" fillId="71" borderId="51" xfId="1591" applyNumberFormat="1" applyFont="1" applyFill="1" applyBorder="1" applyAlignment="1" applyProtection="1">
      <alignment horizontal="left" vertical="center" wrapText="1"/>
      <protection locked="0"/>
    </xf>
    <xf numFmtId="0" fontId="152" fillId="0" borderId="0" xfId="0" applyFont="1" applyFill="1" applyAlignment="1">
      <alignment/>
    </xf>
    <xf numFmtId="0" fontId="0" fillId="0" borderId="0" xfId="0" applyFont="1" applyFill="1" applyAlignment="1">
      <alignment/>
    </xf>
    <xf numFmtId="0" fontId="6" fillId="0" borderId="6" xfId="0" applyFont="1" applyBorder="1" applyAlignment="1" applyProtection="1">
      <alignment horizontal="center" vertical="center" wrapText="1"/>
      <protection/>
    </xf>
    <xf numFmtId="49" fontId="14" fillId="0" borderId="0" xfId="0" applyNumberFormat="1" applyFont="1" applyBorder="1" applyAlignment="1" applyProtection="1">
      <alignment horizontal="center" vertical="center"/>
      <protection/>
    </xf>
    <xf numFmtId="0" fontId="6" fillId="0" borderId="6" xfId="0" applyNumberFormat="1" applyFont="1" applyBorder="1" applyAlignment="1" applyProtection="1">
      <alignment horizontal="center" vertical="center" wrapText="1"/>
      <protection/>
    </xf>
    <xf numFmtId="0" fontId="144" fillId="0" borderId="69" xfId="1589" applyNumberFormat="1" applyFont="1" applyFill="1" applyBorder="1" applyAlignment="1" applyProtection="1">
      <alignment horizontal="center" vertical="center" wrapText="1"/>
      <protection/>
    </xf>
    <xf numFmtId="0" fontId="5" fillId="0" borderId="0" xfId="1589" applyFont="1" applyFill="1" applyBorder="1" applyAlignment="1" applyProtection="1">
      <alignment horizontal="right" vertical="center" wrapText="1"/>
      <protection/>
    </xf>
    <xf numFmtId="0" fontId="5" fillId="0" borderId="70" xfId="0" applyNumberFormat="1" applyFont="1" applyFill="1" applyBorder="1" applyAlignment="1" applyProtection="1">
      <alignment vertical="center"/>
      <protection/>
    </xf>
    <xf numFmtId="0" fontId="6" fillId="0" borderId="6" xfId="1596" applyFont="1" applyBorder="1" applyProtection="1">
      <alignment/>
      <protection/>
    </xf>
    <xf numFmtId="0" fontId="5" fillId="69" borderId="64" xfId="0" applyFont="1" applyFill="1" applyBorder="1" applyAlignment="1" applyProtection="1">
      <alignment horizontal="left" vertical="center" wrapText="1" indent="1"/>
      <protection/>
    </xf>
    <xf numFmtId="0" fontId="5" fillId="69" borderId="64" xfId="0" applyFont="1" applyFill="1" applyBorder="1" applyAlignment="1" applyProtection="1">
      <alignment horizontal="left" vertical="center" wrapText="1" indent="2"/>
      <protection/>
    </xf>
    <xf numFmtId="0" fontId="5" fillId="69" borderId="64" xfId="0" applyFont="1" applyFill="1" applyBorder="1" applyAlignment="1" applyProtection="1">
      <alignment horizontal="left" vertical="center" wrapText="1" indent="3"/>
      <protection/>
    </xf>
    <xf numFmtId="4" fontId="5" fillId="0" borderId="16" xfId="0" applyNumberFormat="1" applyFont="1" applyFill="1" applyBorder="1" applyAlignment="1" applyProtection="1">
      <alignment horizontal="right" vertical="center" wrapText="1"/>
      <protection/>
    </xf>
    <xf numFmtId="0" fontId="5" fillId="0" borderId="16" xfId="1589" applyFont="1" applyFill="1" applyBorder="1" applyAlignment="1" applyProtection="1">
      <alignment horizontal="right" vertical="center" wrapText="1"/>
      <protection/>
    </xf>
    <xf numFmtId="2" fontId="170" fillId="73" borderId="54" xfId="1265" applyNumberFormat="1" applyFont="1" applyFill="1" applyBorder="1" applyAlignment="1" applyProtection="1">
      <alignment horizontal="left" vertical="top" indent="4"/>
      <protection/>
    </xf>
    <xf numFmtId="49" fontId="6" fillId="69" borderId="58" xfId="0" applyNumberFormat="1" applyFont="1" applyFill="1" applyBorder="1" applyAlignment="1" applyProtection="1">
      <alignment horizontal="center" vertical="center"/>
      <protection/>
    </xf>
    <xf numFmtId="49" fontId="5" fillId="69" borderId="58" xfId="0" applyNumberFormat="1" applyFont="1" applyFill="1" applyBorder="1" applyAlignment="1" applyProtection="1">
      <alignment horizontal="center" vertical="center"/>
      <protection/>
    </xf>
    <xf numFmtId="2" fontId="170" fillId="73" borderId="54" xfId="1265" applyNumberFormat="1" applyFont="1" applyFill="1" applyBorder="1" applyAlignment="1" applyProtection="1">
      <alignment horizontal="left" vertical="top" indent="3"/>
      <protection/>
    </xf>
    <xf numFmtId="0" fontId="174" fillId="0" borderId="54" xfId="1589" applyFont="1" applyFill="1" applyBorder="1" applyAlignment="1" applyProtection="1">
      <alignment horizontal="left" vertical="center" wrapText="1" indent="4"/>
      <protection/>
    </xf>
    <xf numFmtId="0" fontId="174" fillId="0" borderId="54" xfId="1589" applyFont="1" applyFill="1" applyBorder="1" applyAlignment="1" applyProtection="1">
      <alignment horizontal="left" vertical="center" wrapText="1" indent="3"/>
      <protection/>
    </xf>
    <xf numFmtId="0" fontId="174" fillId="0" borderId="54" xfId="1589" applyFont="1" applyFill="1" applyBorder="1" applyAlignment="1" applyProtection="1">
      <alignment horizontal="left" vertical="center" wrapText="1" indent="2"/>
      <protection/>
    </xf>
    <xf numFmtId="49" fontId="5" fillId="69" borderId="71" xfId="0" applyNumberFormat="1" applyFont="1" applyFill="1" applyBorder="1" applyAlignment="1" applyProtection="1">
      <alignment horizontal="center" vertical="center"/>
      <protection/>
    </xf>
    <xf numFmtId="0" fontId="153" fillId="0" borderId="54" xfId="1589" applyFont="1" applyFill="1" applyBorder="1" applyAlignment="1" applyProtection="1">
      <alignment horizontal="left" vertical="center" wrapText="1" indent="4"/>
      <protection/>
    </xf>
    <xf numFmtId="0" fontId="5" fillId="0" borderId="0" xfId="1596" applyFont="1" applyFill="1" applyBorder="1" applyAlignment="1" applyProtection="1">
      <alignment horizontal="right" vertical="center"/>
      <protection locked="0"/>
    </xf>
    <xf numFmtId="0" fontId="6" fillId="69" borderId="64" xfId="0" applyFont="1" applyFill="1" applyBorder="1" applyAlignment="1" applyProtection="1">
      <alignment horizontal="left" vertical="center" wrapText="1"/>
      <protection/>
    </xf>
    <xf numFmtId="0" fontId="174" fillId="0" borderId="54" xfId="1589" applyFont="1" applyFill="1" applyBorder="1" applyAlignment="1" applyProtection="1">
      <alignment horizontal="left" vertical="center" wrapText="1" indent="1"/>
      <protection/>
    </xf>
    <xf numFmtId="49" fontId="6" fillId="69" borderId="71" xfId="0" applyNumberFormat="1" applyFont="1" applyFill="1" applyBorder="1" applyAlignment="1" applyProtection="1">
      <alignment horizontal="center" vertical="center"/>
      <protection/>
    </xf>
    <xf numFmtId="0" fontId="6" fillId="69" borderId="64" xfId="0" applyFont="1" applyFill="1" applyBorder="1" applyAlignment="1" applyProtection="1">
      <alignment horizontal="left" vertical="center"/>
      <protection/>
    </xf>
    <xf numFmtId="0" fontId="16" fillId="69" borderId="72" xfId="0" applyFont="1" applyFill="1" applyBorder="1" applyAlignment="1" applyProtection="1">
      <alignment vertical="center"/>
      <protection/>
    </xf>
    <xf numFmtId="0" fontId="16" fillId="69" borderId="54" xfId="0" applyFont="1" applyFill="1" applyBorder="1" applyAlignment="1" applyProtection="1">
      <alignment vertical="center"/>
      <protection/>
    </xf>
    <xf numFmtId="0" fontId="6" fillId="69" borderId="6" xfId="0" applyFont="1" applyFill="1" applyBorder="1" applyAlignment="1" applyProtection="1">
      <alignment horizontal="left" vertical="center" wrapText="1"/>
      <protection/>
    </xf>
    <xf numFmtId="0" fontId="5" fillId="69" borderId="6" xfId="0" applyFont="1" applyFill="1" applyBorder="1" applyAlignment="1" applyProtection="1">
      <alignment horizontal="left" vertical="center" indent="1"/>
      <protection/>
    </xf>
    <xf numFmtId="0" fontId="5" fillId="69" borderId="6" xfId="0" applyFont="1" applyFill="1" applyBorder="1" applyAlignment="1" applyProtection="1">
      <alignment horizontal="left" vertical="center" wrapText="1"/>
      <protection/>
    </xf>
    <xf numFmtId="0" fontId="6" fillId="69" borderId="73" xfId="0" applyFont="1" applyFill="1" applyBorder="1" applyAlignment="1" applyProtection="1">
      <alignment vertical="center" wrapText="1"/>
      <protection/>
    </xf>
    <xf numFmtId="0" fontId="5" fillId="69" borderId="64" xfId="0" applyFont="1" applyFill="1" applyBorder="1" applyAlignment="1" applyProtection="1">
      <alignment vertical="center" wrapText="1"/>
      <protection/>
    </xf>
    <xf numFmtId="0" fontId="5" fillId="69" borderId="64" xfId="0" applyFont="1" applyFill="1" applyBorder="1" applyAlignment="1" applyProtection="1">
      <alignment horizontal="right" vertical="center" wrapText="1"/>
      <protection/>
    </xf>
    <xf numFmtId="2" fontId="173" fillId="0" borderId="0" xfId="1265" applyNumberFormat="1" applyFont="1" applyFill="1" applyBorder="1" applyAlignment="1" applyProtection="1">
      <alignment horizontal="center" vertical="center"/>
      <protection/>
    </xf>
    <xf numFmtId="2" fontId="170" fillId="0" borderId="0" xfId="1265" applyNumberFormat="1" applyFont="1" applyFill="1" applyBorder="1" applyAlignment="1" applyProtection="1">
      <alignment horizontal="left" vertical="top"/>
      <protection/>
    </xf>
    <xf numFmtId="49" fontId="5" fillId="69" borderId="33" xfId="0" applyNumberFormat="1" applyFont="1" applyFill="1" applyBorder="1" applyAlignment="1" applyProtection="1">
      <alignment horizontal="center" vertical="center" wrapText="1"/>
      <protection/>
    </xf>
    <xf numFmtId="0" fontId="5" fillId="69" borderId="73" xfId="0" applyFont="1" applyFill="1" applyBorder="1" applyAlignment="1" applyProtection="1">
      <alignment vertical="center" wrapText="1"/>
      <protection/>
    </xf>
    <xf numFmtId="49" fontId="5" fillId="69" borderId="74" xfId="0" applyNumberFormat="1" applyFont="1" applyFill="1" applyBorder="1" applyAlignment="1" applyProtection="1">
      <alignment horizontal="center" vertical="center" wrapText="1"/>
      <protection/>
    </xf>
    <xf numFmtId="49" fontId="6" fillId="69" borderId="75" xfId="0" applyNumberFormat="1" applyFont="1" applyFill="1" applyBorder="1" applyAlignment="1" applyProtection="1">
      <alignment horizontal="center" vertical="center" wrapText="1"/>
      <protection/>
    </xf>
    <xf numFmtId="49" fontId="5" fillId="69" borderId="58" xfId="0" applyNumberFormat="1" applyFont="1" applyFill="1" applyBorder="1" applyAlignment="1" applyProtection="1">
      <alignment horizontal="center" vertical="center" wrapText="1"/>
      <protection/>
    </xf>
    <xf numFmtId="49" fontId="5" fillId="69" borderId="62" xfId="0" applyNumberFormat="1" applyFont="1" applyFill="1" applyBorder="1" applyAlignment="1" applyProtection="1">
      <alignment horizontal="center" vertical="center" wrapText="1"/>
      <protection/>
    </xf>
    <xf numFmtId="0" fontId="5" fillId="69" borderId="76" xfId="0" applyFont="1" applyFill="1" applyBorder="1" applyAlignment="1" applyProtection="1">
      <alignment horizontal="right" vertical="center" wrapText="1"/>
      <protection/>
    </xf>
    <xf numFmtId="2" fontId="170" fillId="73" borderId="58" xfId="1265" applyNumberFormat="1" applyFont="1" applyFill="1" applyBorder="1" applyAlignment="1" applyProtection="1">
      <alignment horizontal="left" vertical="center"/>
      <protection/>
    </xf>
    <xf numFmtId="2" fontId="170" fillId="73" borderId="54" xfId="1265" applyNumberFormat="1" applyFont="1" applyFill="1" applyBorder="1" applyAlignment="1" applyProtection="1">
      <alignment horizontal="left" vertical="center"/>
      <protection/>
    </xf>
    <xf numFmtId="2" fontId="170" fillId="73" borderId="77" xfId="1265" applyNumberFormat="1" applyFont="1" applyFill="1" applyBorder="1" applyAlignment="1" applyProtection="1">
      <alignment horizontal="left" vertical="center"/>
      <protection/>
    </xf>
    <xf numFmtId="0" fontId="6" fillId="0" borderId="78" xfId="0" applyFont="1" applyBorder="1" applyAlignment="1" applyProtection="1">
      <alignment horizontal="center" vertical="center" wrapText="1"/>
      <protection/>
    </xf>
    <xf numFmtId="0" fontId="5" fillId="69" borderId="74" xfId="0" applyNumberFormat="1" applyFont="1" applyFill="1" applyBorder="1" applyAlignment="1" applyProtection="1">
      <alignment horizontal="center" vertical="center" wrapText="1"/>
      <protection/>
    </xf>
    <xf numFmtId="0" fontId="5" fillId="62" borderId="67" xfId="0" applyNumberFormat="1" applyFont="1" applyFill="1" applyBorder="1" applyAlignment="1" applyProtection="1">
      <alignment horizontal="left" vertical="center" wrapText="1"/>
      <protection locked="0"/>
    </xf>
    <xf numFmtId="0" fontId="5" fillId="62" borderId="65" xfId="0" applyNumberFormat="1" applyFont="1" applyFill="1" applyBorder="1" applyAlignment="1" applyProtection="1">
      <alignment horizontal="left" vertical="center" wrapText="1"/>
      <protection locked="0"/>
    </xf>
    <xf numFmtId="0" fontId="5" fillId="62" borderId="79" xfId="0" applyNumberFormat="1" applyFont="1" applyFill="1" applyBorder="1" applyAlignment="1" applyProtection="1">
      <alignment horizontal="left" vertical="center" wrapText="1"/>
      <protection locked="0"/>
    </xf>
    <xf numFmtId="0" fontId="5" fillId="69" borderId="64" xfId="0" applyNumberFormat="1" applyFont="1" applyFill="1" applyBorder="1" applyAlignment="1" applyProtection="1">
      <alignment horizontal="left" vertical="center" wrapText="1" indent="2"/>
      <protection/>
    </xf>
    <xf numFmtId="0" fontId="5" fillId="62" borderId="6" xfId="0" applyNumberFormat="1" applyFont="1" applyFill="1" applyBorder="1" applyAlignment="1" applyProtection="1">
      <alignment horizontal="left" vertical="center" wrapText="1" indent="2"/>
      <protection locked="0"/>
    </xf>
    <xf numFmtId="0" fontId="5" fillId="62" borderId="6" xfId="0" applyNumberFormat="1" applyFont="1" applyFill="1" applyBorder="1" applyAlignment="1" applyProtection="1">
      <alignment horizontal="left" vertical="center" wrapText="1" indent="3"/>
      <protection locked="0"/>
    </xf>
    <xf numFmtId="0" fontId="5" fillId="69" borderId="6" xfId="0" applyFont="1" applyFill="1" applyBorder="1" applyAlignment="1" applyProtection="1">
      <alignment horizontal="left" vertical="center" wrapText="1" indent="1"/>
      <protection/>
    </xf>
    <xf numFmtId="4" fontId="5" fillId="3" borderId="6" xfId="0" applyNumberFormat="1" applyFont="1" applyFill="1" applyBorder="1" applyAlignment="1" applyProtection="1">
      <alignment horizontal="right" vertical="center"/>
      <protection/>
    </xf>
    <xf numFmtId="4" fontId="5" fillId="4" borderId="6" xfId="0" applyNumberFormat="1" applyFont="1" applyFill="1" applyBorder="1" applyAlignment="1" applyProtection="1">
      <alignment horizontal="right" vertical="center"/>
      <protection locked="0"/>
    </xf>
    <xf numFmtId="2" fontId="10" fillId="73" borderId="54" xfId="1265" applyNumberFormat="1" applyFont="1" applyFill="1" applyBorder="1" applyAlignment="1" applyProtection="1">
      <alignment horizontal="right" vertical="center"/>
      <protection/>
    </xf>
    <xf numFmtId="4" fontId="10" fillId="73" borderId="54" xfId="1265" applyNumberFormat="1" applyFont="1" applyFill="1" applyBorder="1" applyAlignment="1" applyProtection="1">
      <alignment horizontal="right" vertical="center"/>
      <protection/>
    </xf>
    <xf numFmtId="4" fontId="5" fillId="3" borderId="66" xfId="0" applyNumberFormat="1" applyFont="1" applyFill="1" applyBorder="1" applyAlignment="1" applyProtection="1">
      <alignment horizontal="right" vertical="center"/>
      <protection/>
    </xf>
    <xf numFmtId="4" fontId="5" fillId="4" borderId="80" xfId="0" applyNumberFormat="1" applyFont="1" applyFill="1" applyBorder="1" applyAlignment="1" applyProtection="1">
      <alignment horizontal="right" vertical="center"/>
      <protection locked="0"/>
    </xf>
    <xf numFmtId="0" fontId="153" fillId="0" borderId="0" xfId="0" applyFont="1" applyFill="1" applyAlignment="1">
      <alignment/>
    </xf>
    <xf numFmtId="2" fontId="10" fillId="73" borderId="69" xfId="1265" applyNumberFormat="1" applyFont="1" applyFill="1" applyBorder="1" applyAlignment="1" applyProtection="1">
      <alignment horizontal="center" vertical="center"/>
      <protection/>
    </xf>
    <xf numFmtId="2" fontId="170" fillId="73" borderId="81" xfId="1265" applyNumberFormat="1" applyFont="1" applyFill="1" applyBorder="1" applyAlignment="1" applyProtection="1">
      <alignment horizontal="left" vertical="top" indent="2"/>
      <protection/>
    </xf>
    <xf numFmtId="2" fontId="10" fillId="73" borderId="81" xfId="1265" applyNumberFormat="1" applyFont="1" applyFill="1" applyBorder="1" applyAlignment="1" applyProtection="1">
      <alignment horizontal="center" vertical="center"/>
      <protection/>
    </xf>
    <xf numFmtId="2" fontId="10" fillId="73" borderId="70" xfId="1265" applyNumberFormat="1" applyFont="1" applyFill="1" applyBorder="1" applyAlignment="1" applyProtection="1">
      <alignment horizontal="center" vertical="center"/>
      <protection/>
    </xf>
    <xf numFmtId="4" fontId="6" fillId="3" borderId="66" xfId="0" applyNumberFormat="1" applyFont="1" applyFill="1" applyBorder="1" applyAlignment="1" applyProtection="1">
      <alignment horizontal="right" vertical="center"/>
      <protection/>
    </xf>
    <xf numFmtId="0" fontId="5" fillId="0" borderId="82" xfId="1589" applyFont="1" applyFill="1" applyBorder="1" applyAlignment="1" applyProtection="1">
      <alignment horizontal="right" vertical="center" wrapText="1"/>
      <protection/>
    </xf>
    <xf numFmtId="49" fontId="5" fillId="69" borderId="74" xfId="0" applyNumberFormat="1" applyFont="1" applyFill="1" applyBorder="1" applyAlignment="1" applyProtection="1">
      <alignment horizontal="center" vertical="center"/>
      <protection/>
    </xf>
    <xf numFmtId="49" fontId="6" fillId="69" borderId="74" xfId="0" applyNumberFormat="1" applyFont="1" applyFill="1" applyBorder="1" applyAlignment="1" applyProtection="1">
      <alignment horizontal="center" vertical="center"/>
      <protection/>
    </xf>
    <xf numFmtId="0" fontId="6" fillId="0" borderId="76" xfId="0" applyFont="1" applyBorder="1" applyAlignment="1" applyProtection="1">
      <alignment horizontal="center" vertical="center"/>
      <protection/>
    </xf>
    <xf numFmtId="0" fontId="6" fillId="0" borderId="76" xfId="0" applyFont="1" applyBorder="1" applyAlignment="1" applyProtection="1">
      <alignment horizontal="center" vertical="center" wrapText="1"/>
      <protection/>
    </xf>
    <xf numFmtId="4" fontId="6" fillId="0" borderId="66" xfId="0" applyNumberFormat="1" applyFont="1" applyFill="1" applyBorder="1" applyAlignment="1" applyProtection="1">
      <alignment horizontal="right" vertical="center" wrapText="1"/>
      <protection/>
    </xf>
    <xf numFmtId="4" fontId="5" fillId="0" borderId="6" xfId="0" applyNumberFormat="1" applyFont="1" applyFill="1" applyBorder="1" applyAlignment="1" applyProtection="1">
      <alignment horizontal="right" vertical="center" wrapText="1"/>
      <protection/>
    </xf>
    <xf numFmtId="4" fontId="153" fillId="0" borderId="67" xfId="0" applyNumberFormat="1" applyFont="1" applyFill="1" applyBorder="1" applyAlignment="1" applyProtection="1">
      <alignment horizontal="right" vertical="center" wrapText="1"/>
      <protection/>
    </xf>
    <xf numFmtId="4" fontId="144" fillId="0" borderId="65" xfId="0" applyNumberFormat="1" applyFont="1" applyFill="1" applyBorder="1" applyAlignment="1" applyProtection="1">
      <alignment horizontal="right" vertical="center" wrapText="1"/>
      <protection/>
    </xf>
    <xf numFmtId="0" fontId="153" fillId="11" borderId="0" xfId="0" applyFont="1" applyFill="1" applyAlignment="1">
      <alignment/>
    </xf>
    <xf numFmtId="4" fontId="6" fillId="3" borderId="6" xfId="0" applyNumberFormat="1" applyFont="1" applyFill="1" applyBorder="1" applyAlignment="1" applyProtection="1">
      <alignment horizontal="right" vertical="center" wrapText="1"/>
      <protection/>
    </xf>
    <xf numFmtId="0" fontId="6" fillId="0" borderId="6" xfId="1589" applyFont="1" applyBorder="1" applyAlignment="1" applyProtection="1">
      <alignment horizontal="right" vertical="center" wrapText="1"/>
      <protection/>
    </xf>
    <xf numFmtId="4" fontId="6" fillId="0" borderId="67" xfId="0" applyNumberFormat="1" applyFont="1" applyFill="1" applyBorder="1" applyAlignment="1" applyProtection="1">
      <alignment horizontal="right" vertical="center" wrapText="1"/>
      <protection/>
    </xf>
    <xf numFmtId="4" fontId="5" fillId="0" borderId="65" xfId="0" applyNumberFormat="1" applyFont="1" applyFill="1" applyBorder="1" applyAlignment="1" applyProtection="1">
      <alignment horizontal="right" vertical="center" wrapText="1"/>
      <protection/>
    </xf>
    <xf numFmtId="4" fontId="5" fillId="0" borderId="82" xfId="0" applyNumberFormat="1" applyFont="1" applyFill="1" applyBorder="1" applyAlignment="1" applyProtection="1">
      <alignment horizontal="right" vertical="center" wrapText="1"/>
      <protection/>
    </xf>
    <xf numFmtId="0" fontId="6" fillId="0" borderId="80" xfId="0" applyFont="1" applyBorder="1" applyAlignment="1" applyProtection="1">
      <alignment horizontal="center" vertical="center" wrapText="1"/>
      <protection/>
    </xf>
    <xf numFmtId="0" fontId="6" fillId="0" borderId="79" xfId="0" applyFont="1" applyBorder="1" applyAlignment="1" applyProtection="1">
      <alignment horizontal="center" vertical="center" wrapText="1"/>
      <protection/>
    </xf>
    <xf numFmtId="0" fontId="5" fillId="69" borderId="6" xfId="0" applyFont="1" applyFill="1" applyBorder="1" applyAlignment="1" applyProtection="1">
      <alignment horizontal="left" vertical="center"/>
      <protection/>
    </xf>
    <xf numFmtId="49" fontId="5" fillId="62" borderId="6" xfId="0" applyNumberFormat="1" applyFont="1" applyFill="1" applyBorder="1" applyAlignment="1" applyProtection="1">
      <alignment horizontal="left" vertical="center" wrapText="1" indent="2"/>
      <protection locked="0"/>
    </xf>
    <xf numFmtId="0" fontId="17" fillId="69" borderId="6" xfId="0" applyFont="1" applyFill="1" applyBorder="1" applyAlignment="1" applyProtection="1">
      <alignment horizontal="left" vertical="center" indent="2"/>
      <protection/>
    </xf>
    <xf numFmtId="0" fontId="5" fillId="0" borderId="6" xfId="0" applyFont="1" applyFill="1" applyBorder="1" applyAlignment="1" applyProtection="1">
      <alignment horizontal="left" vertical="center" indent="1"/>
      <protection/>
    </xf>
    <xf numFmtId="0" fontId="9" fillId="69" borderId="0" xfId="0" applyFont="1" applyFill="1" applyBorder="1" applyAlignment="1" applyProtection="1">
      <alignment horizontal="center" vertical="center"/>
      <protection/>
    </xf>
    <xf numFmtId="0" fontId="6" fillId="69" borderId="73" xfId="0" applyFont="1" applyFill="1" applyBorder="1" applyAlignment="1" applyProtection="1">
      <alignment horizontal="center" vertical="center"/>
      <protection/>
    </xf>
    <xf numFmtId="0" fontId="6" fillId="69" borderId="76" xfId="0" applyFont="1" applyFill="1" applyBorder="1" applyAlignment="1" applyProtection="1">
      <alignment horizontal="center" vertical="center"/>
      <protection/>
    </xf>
    <xf numFmtId="49" fontId="5" fillId="69" borderId="33" xfId="0" applyNumberFormat="1" applyFont="1" applyFill="1" applyBorder="1" applyAlignment="1" applyProtection="1">
      <alignment horizontal="center"/>
      <protection/>
    </xf>
    <xf numFmtId="0" fontId="5" fillId="69" borderId="66" xfId="0" applyFont="1" applyFill="1" applyBorder="1" applyAlignment="1" applyProtection="1">
      <alignment horizontal="left" vertical="center"/>
      <protection/>
    </xf>
    <xf numFmtId="49" fontId="5" fillId="69" borderId="74" xfId="0" applyNumberFormat="1" applyFont="1" applyFill="1" applyBorder="1" applyAlignment="1" applyProtection="1">
      <alignment horizontal="center"/>
      <protection/>
    </xf>
    <xf numFmtId="49" fontId="5" fillId="69" borderId="83" xfId="0" applyNumberFormat="1" applyFont="1" applyFill="1" applyBorder="1" applyAlignment="1" applyProtection="1">
      <alignment horizontal="center"/>
      <protection/>
    </xf>
    <xf numFmtId="0" fontId="5" fillId="69" borderId="80" xfId="0" applyFont="1" applyFill="1" applyBorder="1" applyAlignment="1" applyProtection="1">
      <alignment horizontal="left" vertical="center"/>
      <protection/>
    </xf>
    <xf numFmtId="49" fontId="5" fillId="0" borderId="74" xfId="0" applyNumberFormat="1" applyFont="1" applyFill="1" applyBorder="1" applyAlignment="1" applyProtection="1">
      <alignment horizontal="center"/>
      <protection/>
    </xf>
    <xf numFmtId="2" fontId="10" fillId="73" borderId="55" xfId="1265" applyNumberFormat="1" applyFont="1" applyFill="1" applyBorder="1" applyAlignment="1" applyProtection="1">
      <alignment horizontal="right" vertical="center"/>
      <protection/>
    </xf>
    <xf numFmtId="4" fontId="5" fillId="4" borderId="66" xfId="0" applyNumberFormat="1" applyFont="1" applyFill="1" applyBorder="1" applyAlignment="1" applyProtection="1">
      <alignment horizontal="right" vertical="center"/>
      <protection locked="0"/>
    </xf>
    <xf numFmtId="4" fontId="5" fillId="4" borderId="67" xfId="0" applyNumberFormat="1" applyFont="1" applyFill="1" applyBorder="1" applyAlignment="1" applyProtection="1">
      <alignment horizontal="right" vertical="center"/>
      <protection locked="0"/>
    </xf>
    <xf numFmtId="4" fontId="5" fillId="4" borderId="65" xfId="0" applyNumberFormat="1" applyFont="1" applyFill="1" applyBorder="1" applyAlignment="1" applyProtection="1">
      <alignment horizontal="right" vertical="center"/>
      <protection locked="0"/>
    </xf>
    <xf numFmtId="4" fontId="5" fillId="3" borderId="65" xfId="0" applyNumberFormat="1" applyFont="1" applyFill="1" applyBorder="1" applyAlignment="1" applyProtection="1">
      <alignment horizontal="right" vertical="center"/>
      <protection/>
    </xf>
    <xf numFmtId="4" fontId="5" fillId="4" borderId="80" xfId="0" applyNumberFormat="1" applyFont="1" applyFill="1" applyBorder="1" applyAlignment="1" applyProtection="1">
      <alignment horizontal="center" vertical="center"/>
      <protection locked="0"/>
    </xf>
    <xf numFmtId="4" fontId="5" fillId="4" borderId="79" xfId="0" applyNumberFormat="1" applyFont="1" applyFill="1" applyBorder="1" applyAlignment="1" applyProtection="1">
      <alignment horizontal="center" vertical="center"/>
      <protection locked="0"/>
    </xf>
    <xf numFmtId="0" fontId="5" fillId="69" borderId="74" xfId="0" applyNumberFormat="1" applyFont="1" applyFill="1" applyBorder="1" applyAlignment="1" applyProtection="1">
      <alignment horizontal="center"/>
      <protection/>
    </xf>
    <xf numFmtId="49" fontId="5" fillId="62" borderId="6" xfId="0" applyNumberFormat="1" applyFont="1" applyFill="1" applyBorder="1" applyAlignment="1" applyProtection="1">
      <alignment horizontal="left" vertical="center" wrapText="1" indent="3"/>
      <protection locked="0"/>
    </xf>
    <xf numFmtId="0" fontId="16" fillId="0" borderId="64" xfId="0" applyFont="1" applyFill="1" applyBorder="1" applyAlignment="1" applyProtection="1">
      <alignment horizontal="center" vertical="center"/>
      <protection/>
    </xf>
    <xf numFmtId="2" fontId="16" fillId="0" borderId="55" xfId="0" applyNumberFormat="1" applyFont="1" applyFill="1" applyBorder="1" applyAlignment="1" applyProtection="1">
      <alignment horizontal="right" vertical="center"/>
      <protection/>
    </xf>
    <xf numFmtId="2" fontId="16" fillId="0" borderId="54" xfId="0" applyNumberFormat="1" applyFont="1" applyFill="1" applyBorder="1" applyAlignment="1" applyProtection="1">
      <alignment horizontal="right" vertical="center"/>
      <protection/>
    </xf>
    <xf numFmtId="2" fontId="5" fillId="0" borderId="0" xfId="1265" applyNumberFormat="1" applyFont="1" applyFill="1" applyBorder="1" applyAlignment="1" applyProtection="1">
      <alignment horizontal="left" vertical="top"/>
      <protection/>
    </xf>
    <xf numFmtId="0" fontId="6" fillId="0" borderId="33" xfId="0" applyFont="1" applyBorder="1" applyAlignment="1" applyProtection="1">
      <alignment horizontal="left" vertical="center" wrapText="1"/>
      <protection/>
    </xf>
    <xf numFmtId="0" fontId="6" fillId="69" borderId="74" xfId="0" applyFont="1" applyFill="1" applyBorder="1" applyAlignment="1" applyProtection="1">
      <alignment horizontal="left" vertical="center" wrapText="1"/>
      <protection/>
    </xf>
    <xf numFmtId="0" fontId="6" fillId="69" borderId="74" xfId="0" applyFont="1" applyFill="1" applyBorder="1" applyAlignment="1" applyProtection="1">
      <alignment horizontal="left" vertical="top" wrapText="1"/>
      <protection/>
    </xf>
    <xf numFmtId="0" fontId="6" fillId="69" borderId="74" xfId="0" applyNumberFormat="1" applyFont="1" applyFill="1" applyBorder="1" applyAlignment="1" applyProtection="1">
      <alignment horizontal="left" vertical="top" wrapText="1"/>
      <protection/>
    </xf>
    <xf numFmtId="49" fontId="5" fillId="0" borderId="0" xfId="1592" applyFont="1" applyProtection="1">
      <alignment vertical="top"/>
      <protection/>
    </xf>
    <xf numFmtId="49" fontId="6" fillId="4" borderId="6" xfId="0" applyNumberFormat="1" applyFont="1" applyFill="1" applyBorder="1" applyAlignment="1" applyProtection="1">
      <alignment horizontal="left" vertical="center" wrapText="1"/>
      <protection locked="0"/>
    </xf>
    <xf numFmtId="2" fontId="6" fillId="4" borderId="6" xfId="0" applyNumberFormat="1" applyFont="1" applyFill="1" applyBorder="1" applyAlignment="1" applyProtection="1">
      <alignment horizontal="left" vertical="center" wrapText="1"/>
      <protection locked="0"/>
    </xf>
    <xf numFmtId="14" fontId="5" fillId="4" borderId="6" xfId="0" applyNumberFormat="1" applyFont="1" applyFill="1" applyBorder="1" applyAlignment="1" applyProtection="1">
      <alignment horizontal="left" vertical="center" wrapText="1"/>
      <protection locked="0"/>
    </xf>
    <xf numFmtId="49" fontId="5" fillId="4" borderId="6" xfId="0" applyNumberFormat="1" applyFont="1" applyFill="1" applyBorder="1" applyAlignment="1" applyProtection="1">
      <alignment horizontal="left" vertical="center" wrapText="1"/>
      <protection locked="0"/>
    </xf>
    <xf numFmtId="49" fontId="5" fillId="4" borderId="6" xfId="0" applyNumberFormat="1" applyFont="1" applyFill="1" applyBorder="1" applyAlignment="1" applyProtection="1">
      <alignment horizontal="left" vertical="top" wrapText="1"/>
      <protection locked="0"/>
    </xf>
    <xf numFmtId="2" fontId="6" fillId="4" borderId="6" xfId="0" applyNumberFormat="1" applyFont="1" applyFill="1" applyBorder="1" applyAlignment="1" applyProtection="1">
      <alignment horizontal="left" vertical="top" wrapText="1"/>
      <protection locked="0"/>
    </xf>
    <xf numFmtId="2" fontId="5" fillId="4" borderId="6" xfId="0" applyNumberFormat="1" applyFont="1" applyFill="1" applyBorder="1" applyAlignment="1" applyProtection="1">
      <alignment horizontal="left" vertical="top" wrapText="1"/>
      <protection locked="0"/>
    </xf>
    <xf numFmtId="2" fontId="5" fillId="4" borderId="6" xfId="0" applyNumberFormat="1" applyFont="1" applyFill="1" applyBorder="1" applyAlignment="1" applyProtection="1">
      <alignment horizontal="left" vertical="center" wrapText="1"/>
      <protection locked="0"/>
    </xf>
    <xf numFmtId="1" fontId="6" fillId="4" borderId="6" xfId="0" applyNumberFormat="1" applyFont="1" applyFill="1" applyBorder="1" applyAlignment="1" applyProtection="1">
      <alignment horizontal="left" vertical="center" wrapText="1"/>
      <protection locked="0"/>
    </xf>
    <xf numFmtId="1" fontId="5" fillId="4" borderId="6" xfId="0" applyNumberFormat="1" applyFont="1" applyFill="1" applyBorder="1" applyAlignment="1" applyProtection="1">
      <alignment horizontal="left" vertical="center" wrapText="1"/>
      <protection locked="0"/>
    </xf>
    <xf numFmtId="0" fontId="5" fillId="0" borderId="65" xfId="0" applyNumberFormat="1" applyFont="1" applyFill="1" applyBorder="1" applyAlignment="1" applyProtection="1">
      <alignment horizontal="left" vertical="center" wrapText="1"/>
      <protection/>
    </xf>
    <xf numFmtId="0" fontId="5" fillId="0" borderId="67" xfId="0" applyNumberFormat="1" applyFont="1" applyFill="1" applyBorder="1" applyAlignment="1" applyProtection="1">
      <alignment horizontal="left" vertical="center" wrapText="1"/>
      <protection/>
    </xf>
    <xf numFmtId="0" fontId="6" fillId="4" borderId="66" xfId="0" applyNumberFormat="1" applyFont="1" applyFill="1" applyBorder="1" applyAlignment="1" applyProtection="1">
      <alignment horizontal="left" vertical="center" wrapText="1"/>
      <protection locked="0"/>
    </xf>
    <xf numFmtId="0" fontId="6" fillId="4" borderId="6" xfId="0" applyNumberFormat="1" applyFont="1" applyFill="1" applyBorder="1" applyAlignment="1" applyProtection="1">
      <alignment horizontal="left" vertical="center" wrapText="1"/>
      <protection locked="0"/>
    </xf>
    <xf numFmtId="0" fontId="6" fillId="62" borderId="6" xfId="0" applyNumberFormat="1" applyFont="1" applyFill="1" applyBorder="1" applyAlignment="1" applyProtection="1">
      <alignment horizontal="left" vertical="center" wrapText="1"/>
      <protection locked="0"/>
    </xf>
    <xf numFmtId="0" fontId="5" fillId="4" borderId="6" xfId="0" applyNumberFormat="1" applyFont="1" applyFill="1" applyBorder="1" applyAlignment="1" applyProtection="1">
      <alignment horizontal="left" vertical="center" wrapText="1"/>
      <protection locked="0"/>
    </xf>
    <xf numFmtId="2" fontId="170" fillId="73" borderId="84" xfId="1265" applyNumberFormat="1" applyFont="1" applyFill="1" applyBorder="1" applyAlignment="1" applyProtection="1">
      <alignment horizontal="left" vertical="top" indent="2"/>
      <protection/>
    </xf>
    <xf numFmtId="2" fontId="10" fillId="73" borderId="85" xfId="1265" applyNumberFormat="1" applyFont="1" applyFill="1" applyBorder="1" applyAlignment="1" applyProtection="1">
      <alignment horizontal="center" vertical="center"/>
      <protection/>
    </xf>
    <xf numFmtId="0" fontId="6" fillId="69" borderId="74" xfId="0" applyFont="1" applyFill="1" applyBorder="1" applyAlignment="1" applyProtection="1">
      <alignment horizontal="left" vertical="top" wrapText="1" indent="1"/>
      <protection/>
    </xf>
    <xf numFmtId="0" fontId="5" fillId="69" borderId="74" xfId="0" applyFont="1" applyFill="1" applyBorder="1" applyAlignment="1" applyProtection="1">
      <alignment horizontal="left" vertical="center" wrapText="1" indent="1"/>
      <protection/>
    </xf>
    <xf numFmtId="49" fontId="5" fillId="69" borderId="74" xfId="0" applyNumberFormat="1" applyFont="1" applyFill="1" applyBorder="1" applyAlignment="1" applyProtection="1">
      <alignment horizontal="left" vertical="top" wrapText="1" indent="1"/>
      <protection/>
    </xf>
    <xf numFmtId="49" fontId="5" fillId="69" borderId="74" xfId="0" applyNumberFormat="1" applyFont="1" applyFill="1" applyBorder="1" applyAlignment="1" applyProtection="1">
      <alignment horizontal="left" vertical="center" wrapText="1" indent="1"/>
      <protection/>
    </xf>
    <xf numFmtId="49" fontId="6" fillId="69" borderId="74" xfId="0" applyNumberFormat="1" applyFont="1" applyFill="1" applyBorder="1" applyAlignment="1" applyProtection="1">
      <alignment horizontal="left" vertical="top" wrapText="1" indent="1"/>
      <protection/>
    </xf>
    <xf numFmtId="0" fontId="6" fillId="69" borderId="74" xfId="0" applyNumberFormat="1" applyFont="1" applyFill="1" applyBorder="1" applyAlignment="1" applyProtection="1">
      <alignment horizontal="left" vertical="top" wrapText="1" indent="1"/>
      <protection/>
    </xf>
    <xf numFmtId="0" fontId="6" fillId="69" borderId="74" xfId="0" applyFont="1" applyFill="1" applyBorder="1" applyAlignment="1" applyProtection="1">
      <alignment horizontal="left"/>
      <protection/>
    </xf>
    <xf numFmtId="0" fontId="152" fillId="0" borderId="0" xfId="0" applyFont="1" applyBorder="1" applyAlignment="1">
      <alignment/>
    </xf>
    <xf numFmtId="0" fontId="5" fillId="69" borderId="74" xfId="0" applyFont="1" applyFill="1" applyBorder="1" applyAlignment="1" applyProtection="1">
      <alignment horizontal="left" vertical="center" wrapText="1" indent="2"/>
      <protection/>
    </xf>
    <xf numFmtId="0" fontId="5" fillId="69" borderId="74" xfId="0" applyFont="1" applyFill="1" applyBorder="1" applyAlignment="1" applyProtection="1">
      <alignment horizontal="left" indent="2"/>
      <protection/>
    </xf>
    <xf numFmtId="49" fontId="5" fillId="69" borderId="74" xfId="0" applyNumberFormat="1" applyFont="1" applyFill="1" applyBorder="1" applyAlignment="1" applyProtection="1">
      <alignment horizontal="left" vertical="top" wrapText="1" indent="2"/>
      <protection/>
    </xf>
    <xf numFmtId="0" fontId="5" fillId="0" borderId="55" xfId="0" applyNumberFormat="1" applyFont="1" applyFill="1" applyBorder="1" applyAlignment="1" applyProtection="1">
      <alignment horizontal="left" vertical="center" wrapText="1"/>
      <protection/>
    </xf>
    <xf numFmtId="0" fontId="5" fillId="0" borderId="55" xfId="0" applyNumberFormat="1" applyFont="1" applyFill="1" applyBorder="1" applyAlignment="1" applyProtection="1">
      <alignment horizontal="left" vertical="top" wrapText="1"/>
      <protection/>
    </xf>
    <xf numFmtId="49" fontId="5" fillId="69" borderId="60" xfId="0" applyNumberFormat="1" applyFont="1" applyFill="1" applyBorder="1" applyAlignment="1" applyProtection="1">
      <alignment horizontal="left" vertical="center" wrapText="1" indent="1"/>
      <protection/>
    </xf>
    <xf numFmtId="49" fontId="5" fillId="4" borderId="61" xfId="0" applyNumberFormat="1" applyFont="1" applyFill="1" applyBorder="1" applyAlignment="1" applyProtection="1">
      <alignment horizontal="left" vertical="top" wrapText="1"/>
      <protection locked="0"/>
    </xf>
    <xf numFmtId="2" fontId="170" fillId="73" borderId="68" xfId="1265" applyNumberFormat="1" applyFont="1" applyFill="1" applyBorder="1" applyAlignment="1" applyProtection="1">
      <alignment horizontal="left" vertical="top"/>
      <protection/>
    </xf>
    <xf numFmtId="0" fontId="153" fillId="0" borderId="0" xfId="0" applyFont="1" applyAlignment="1">
      <alignment horizontal="center"/>
    </xf>
    <xf numFmtId="2" fontId="5" fillId="4" borderId="6" xfId="1596" applyNumberFormat="1" applyFont="1" applyFill="1" applyBorder="1" applyAlignment="1" applyProtection="1">
      <alignment horizontal="center" vertical="center" wrapText="1"/>
      <protection locked="0"/>
    </xf>
    <xf numFmtId="49" fontId="5" fillId="4" borderId="6" xfId="1596" applyNumberFormat="1" applyFont="1" applyFill="1" applyBorder="1" applyAlignment="1" applyProtection="1">
      <alignment horizontal="center" vertical="center" wrapText="1"/>
      <protection locked="0"/>
    </xf>
    <xf numFmtId="2" fontId="5" fillId="4" borderId="6" xfId="0" applyNumberFormat="1" applyFont="1" applyFill="1" applyBorder="1" applyAlignment="1" applyProtection="1">
      <alignment horizontal="center" vertical="center" wrapText="1"/>
      <protection locked="0"/>
    </xf>
    <xf numFmtId="49" fontId="5" fillId="4" borderId="86" xfId="0" applyNumberFormat="1" applyFont="1" applyFill="1" applyBorder="1" applyAlignment="1" applyProtection="1">
      <alignment horizontal="center" vertical="center" wrapText="1"/>
      <protection locked="0"/>
    </xf>
    <xf numFmtId="1" fontId="5" fillId="62" borderId="87" xfId="0" applyNumberFormat="1" applyFont="1" applyFill="1" applyBorder="1" applyAlignment="1" applyProtection="1">
      <alignment horizontal="center"/>
      <protection locked="0"/>
    </xf>
    <xf numFmtId="49" fontId="5" fillId="62" borderId="87" xfId="0" applyNumberFormat="1" applyFont="1" applyFill="1" applyBorder="1" applyAlignment="1" applyProtection="1">
      <alignment horizontal="center"/>
      <protection locked="0"/>
    </xf>
    <xf numFmtId="49" fontId="5" fillId="62" borderId="88" xfId="0" applyNumberFormat="1" applyFont="1" applyFill="1" applyBorder="1" applyAlignment="1" applyProtection="1">
      <alignment horizontal="center"/>
      <protection locked="0"/>
    </xf>
    <xf numFmtId="0" fontId="0" fillId="0" borderId="89" xfId="0" applyBorder="1" applyAlignment="1">
      <alignment/>
    </xf>
    <xf numFmtId="0" fontId="5" fillId="3" borderId="88" xfId="0" applyNumberFormat="1" applyFont="1" applyFill="1" applyBorder="1" applyAlignment="1" applyProtection="1">
      <alignment horizontal="left" vertical="center" wrapText="1" indent="4"/>
      <protection/>
    </xf>
    <xf numFmtId="4" fontId="5" fillId="4" borderId="6" xfId="1596" applyNumberFormat="1" applyFont="1" applyFill="1" applyBorder="1" applyAlignment="1" applyProtection="1">
      <alignment horizontal="right" vertical="center" wrapText="1"/>
      <protection locked="0"/>
    </xf>
    <xf numFmtId="4" fontId="5" fillId="4" borderId="87" xfId="0" applyNumberFormat="1" applyFont="1" applyFill="1" applyBorder="1" applyAlignment="1" applyProtection="1">
      <alignment horizontal="right"/>
      <protection locked="0"/>
    </xf>
    <xf numFmtId="0" fontId="6" fillId="0" borderId="80" xfId="0" applyNumberFormat="1" applyFont="1" applyBorder="1" applyAlignment="1" applyProtection="1">
      <alignment horizontal="center" vertical="center" wrapText="1"/>
      <protection/>
    </xf>
    <xf numFmtId="0" fontId="6" fillId="0" borderId="79" xfId="0" applyNumberFormat="1" applyFont="1" applyBorder="1" applyAlignment="1" applyProtection="1">
      <alignment horizontal="center" vertical="center" wrapText="1"/>
      <protection/>
    </xf>
    <xf numFmtId="0" fontId="5" fillId="0" borderId="0" xfId="1596" applyFont="1" applyProtection="1">
      <alignment/>
      <protection/>
    </xf>
    <xf numFmtId="0" fontId="170" fillId="69" borderId="0" xfId="1265" applyFont="1" applyFill="1" applyBorder="1" applyAlignment="1" applyProtection="1">
      <alignment horizontal="center" vertical="center"/>
      <protection/>
    </xf>
    <xf numFmtId="4" fontId="5" fillId="4" borderId="87" xfId="0" applyNumberFormat="1" applyFont="1" applyFill="1" applyBorder="1" applyAlignment="1" applyProtection="1">
      <alignment horizontal="right" vertical="center"/>
      <protection locked="0"/>
    </xf>
    <xf numFmtId="4" fontId="5" fillId="4" borderId="90" xfId="0" applyNumberFormat="1" applyFont="1" applyFill="1" applyBorder="1" applyAlignment="1" applyProtection="1">
      <alignment horizontal="right" vertical="center"/>
      <protection locked="0"/>
    </xf>
    <xf numFmtId="0" fontId="5" fillId="3" borderId="88" xfId="0" applyNumberFormat="1" applyFont="1" applyFill="1" applyBorder="1" applyAlignment="1" applyProtection="1">
      <alignment horizontal="left" vertical="center" wrapText="1"/>
      <protection/>
    </xf>
    <xf numFmtId="49" fontId="14" fillId="0" borderId="84" xfId="0" applyNumberFormat="1" applyFont="1" applyBorder="1" applyAlignment="1" applyProtection="1">
      <alignment horizontal="center" vertical="center"/>
      <protection/>
    </xf>
    <xf numFmtId="0" fontId="144" fillId="0" borderId="47" xfId="1589" applyNumberFormat="1" applyFont="1" applyFill="1" applyBorder="1" applyAlignment="1" applyProtection="1">
      <alignment horizontal="center" vertical="center" wrapText="1"/>
      <protection/>
    </xf>
    <xf numFmtId="0" fontId="153" fillId="0" borderId="48" xfId="1589" applyFont="1" applyFill="1" applyBorder="1" applyAlignment="1" applyProtection="1">
      <alignment horizontal="left" vertical="center" wrapText="1" indent="4"/>
      <protection/>
    </xf>
    <xf numFmtId="4" fontId="5" fillId="0" borderId="48" xfId="0" applyNumberFormat="1" applyFont="1" applyFill="1" applyBorder="1" applyAlignment="1" applyProtection="1">
      <alignment horizontal="right" vertical="center" wrapText="1"/>
      <protection/>
    </xf>
    <xf numFmtId="0" fontId="5" fillId="0" borderId="48" xfId="1589" applyFont="1" applyFill="1" applyBorder="1" applyAlignment="1" applyProtection="1">
      <alignment horizontal="right" vertical="center" wrapText="1"/>
      <protection/>
    </xf>
    <xf numFmtId="0" fontId="5" fillId="0" borderId="49" xfId="0" applyNumberFormat="1" applyFont="1" applyFill="1" applyBorder="1" applyAlignment="1" applyProtection="1">
      <alignment vertical="center"/>
      <protection/>
    </xf>
    <xf numFmtId="0" fontId="144" fillId="0" borderId="52" xfId="1589" applyNumberFormat="1" applyFont="1" applyFill="1" applyBorder="1" applyAlignment="1" applyProtection="1">
      <alignment horizontal="center" vertical="center" wrapText="1"/>
      <protection/>
    </xf>
    <xf numFmtId="0" fontId="174" fillId="0" borderId="12" xfId="1589" applyFont="1" applyFill="1" applyBorder="1" applyAlignment="1" applyProtection="1">
      <alignment horizontal="left" vertical="center" wrapText="1" indent="1"/>
      <protection/>
    </xf>
    <xf numFmtId="4" fontId="5" fillId="0" borderId="12" xfId="0" applyNumberFormat="1" applyFont="1" applyFill="1" applyBorder="1" applyAlignment="1" applyProtection="1">
      <alignment horizontal="right" vertical="center" wrapText="1"/>
      <protection/>
    </xf>
    <xf numFmtId="0" fontId="5" fillId="0" borderId="12" xfId="1589" applyFont="1" applyFill="1" applyBorder="1" applyAlignment="1" applyProtection="1">
      <alignment horizontal="right" vertical="center" wrapText="1"/>
      <protection/>
    </xf>
    <xf numFmtId="0" fontId="5" fillId="0" borderId="53" xfId="0" applyNumberFormat="1" applyFont="1" applyFill="1" applyBorder="1" applyAlignment="1" applyProtection="1">
      <alignment vertical="center"/>
      <protection/>
    </xf>
    <xf numFmtId="0" fontId="5" fillId="69" borderId="91" xfId="0" applyNumberFormat="1" applyFont="1" applyFill="1" applyBorder="1" applyAlignment="1" applyProtection="1">
      <alignment horizontal="center" vertical="center"/>
      <protection/>
    </xf>
    <xf numFmtId="0" fontId="5" fillId="69" borderId="71" xfId="0" applyNumberFormat="1" applyFont="1" applyFill="1" applyBorder="1" applyAlignment="1" applyProtection="1">
      <alignment horizontal="center" vertical="center"/>
      <protection/>
    </xf>
    <xf numFmtId="49" fontId="5" fillId="69" borderId="0" xfId="1596" applyNumberFormat="1" applyFont="1" applyFill="1" applyBorder="1" applyAlignment="1" applyProtection="1">
      <alignment vertical="center" wrapText="1"/>
      <protection/>
    </xf>
    <xf numFmtId="0" fontId="6" fillId="69" borderId="0" xfId="1596" applyFont="1" applyFill="1" applyBorder="1" applyAlignment="1" applyProtection="1">
      <alignment vertical="center" wrapText="1"/>
      <protection/>
    </xf>
    <xf numFmtId="0" fontId="5" fillId="69" borderId="0" xfId="1596" applyFont="1" applyFill="1" applyProtection="1">
      <alignment/>
      <protection/>
    </xf>
    <xf numFmtId="0" fontId="9" fillId="0" borderId="0" xfId="0" applyFont="1" applyBorder="1" applyAlignment="1" applyProtection="1">
      <alignment horizontal="center" vertical="top"/>
      <protection/>
    </xf>
    <xf numFmtId="0" fontId="144" fillId="0" borderId="50" xfId="1589" applyNumberFormat="1" applyFont="1" applyFill="1" applyBorder="1" applyAlignment="1" applyProtection="1">
      <alignment horizontal="center" vertical="center" wrapText="1"/>
      <protection/>
    </xf>
    <xf numFmtId="0" fontId="153" fillId="0" borderId="0" xfId="1589" applyFont="1" applyFill="1" applyBorder="1" applyAlignment="1" applyProtection="1">
      <alignment horizontal="left" vertical="center" wrapText="1" indent="4"/>
      <protection/>
    </xf>
    <xf numFmtId="4" fontId="5" fillId="0" borderId="0" xfId="0" applyNumberFormat="1" applyFont="1" applyFill="1" applyBorder="1" applyAlignment="1" applyProtection="1">
      <alignment horizontal="right" vertical="center" wrapText="1"/>
      <protection/>
    </xf>
    <xf numFmtId="0" fontId="5" fillId="0" borderId="51" xfId="0" applyNumberFormat="1" applyFont="1" applyFill="1" applyBorder="1" applyAlignment="1" applyProtection="1">
      <alignment vertical="center"/>
      <protection/>
    </xf>
    <xf numFmtId="2" fontId="170" fillId="0" borderId="0" xfId="1265" applyNumberFormat="1" applyFont="1" applyFill="1" applyBorder="1" applyAlignment="1" applyProtection="1">
      <alignment horizontal="left" vertical="center"/>
      <protection/>
    </xf>
    <xf numFmtId="0" fontId="0" fillId="0" borderId="50" xfId="0" applyFont="1" applyBorder="1" applyAlignment="1">
      <alignment/>
    </xf>
    <xf numFmtId="49" fontId="5" fillId="69" borderId="51" xfId="1596" applyNumberFormat="1" applyFont="1" applyFill="1" applyBorder="1" applyAlignment="1" applyProtection="1">
      <alignment vertical="center" wrapText="1"/>
      <protection/>
    </xf>
    <xf numFmtId="0" fontId="5" fillId="69" borderId="51" xfId="1596" applyFont="1" applyFill="1" applyBorder="1" applyProtection="1">
      <alignment/>
      <protection/>
    </xf>
    <xf numFmtId="0" fontId="6" fillId="0" borderId="51" xfId="0" applyFont="1" applyBorder="1" applyAlignment="1" applyProtection="1">
      <alignment horizontal="center" vertical="center" wrapText="1"/>
      <protection/>
    </xf>
    <xf numFmtId="0" fontId="9" fillId="0" borderId="51" xfId="0" applyFont="1" applyBorder="1" applyAlignment="1" applyProtection="1">
      <alignment horizontal="center" vertical="top"/>
      <protection/>
    </xf>
    <xf numFmtId="2" fontId="170" fillId="0" borderId="51" xfId="1265" applyNumberFormat="1" applyFont="1" applyFill="1" applyBorder="1" applyAlignment="1" applyProtection="1">
      <alignment horizontal="left" vertical="center"/>
      <protection/>
    </xf>
    <xf numFmtId="0" fontId="0" fillId="0" borderId="0" xfId="0" applyFont="1" applyBorder="1" applyAlignment="1">
      <alignment/>
    </xf>
    <xf numFmtId="0" fontId="144" fillId="0" borderId="0" xfId="0" applyFont="1" applyAlignment="1">
      <alignment/>
    </xf>
    <xf numFmtId="49" fontId="5" fillId="69" borderId="6" xfId="0" applyNumberFormat="1" applyFont="1" applyFill="1" applyBorder="1" applyAlignment="1" applyProtection="1">
      <alignment horizontal="left" vertical="center" wrapText="1" indent="1"/>
      <protection/>
    </xf>
    <xf numFmtId="49" fontId="5" fillId="69" borderId="6" xfId="0" applyNumberFormat="1" applyFont="1" applyFill="1" applyBorder="1" applyAlignment="1" applyProtection="1">
      <alignment horizontal="left" vertical="center" wrapText="1" indent="2"/>
      <protection/>
    </xf>
    <xf numFmtId="49" fontId="6" fillId="2" borderId="64" xfId="0" applyNumberFormat="1" applyFont="1" applyFill="1" applyBorder="1" applyAlignment="1" applyProtection="1">
      <alignment vertical="center" wrapText="1"/>
      <protection/>
    </xf>
    <xf numFmtId="0" fontId="9" fillId="69" borderId="0" xfId="0" applyFont="1" applyFill="1" applyBorder="1" applyAlignment="1" applyProtection="1">
      <alignment horizontal="center" vertical="center" wrapText="1"/>
      <protection/>
    </xf>
    <xf numFmtId="0" fontId="6" fillId="69" borderId="68" xfId="0" applyFont="1" applyFill="1" applyBorder="1" applyAlignment="1" applyProtection="1">
      <alignment horizontal="center" vertical="center" wrapText="1"/>
      <protection/>
    </xf>
    <xf numFmtId="0" fontId="6" fillId="69" borderId="44" xfId="0" applyFont="1" applyFill="1" applyBorder="1" applyAlignment="1" applyProtection="1">
      <alignment horizontal="center" vertical="center" wrapText="1"/>
      <protection/>
    </xf>
    <xf numFmtId="0" fontId="6" fillId="69" borderId="85" xfId="0" applyFont="1" applyFill="1" applyBorder="1" applyAlignment="1" applyProtection="1">
      <alignment horizontal="center" vertical="center" wrapText="1"/>
      <protection/>
    </xf>
    <xf numFmtId="49" fontId="6" fillId="2" borderId="33" xfId="0" applyNumberFormat="1" applyFont="1" applyFill="1" applyBorder="1" applyAlignment="1" applyProtection="1">
      <alignment horizontal="center" vertical="center" wrapText="1"/>
      <protection/>
    </xf>
    <xf numFmtId="49" fontId="5" fillId="69" borderId="65" xfId="0" applyNumberFormat="1" applyFont="1" applyFill="1" applyBorder="1" applyAlignment="1" applyProtection="1">
      <alignment horizontal="center" vertical="center" wrapText="1"/>
      <protection/>
    </xf>
    <xf numFmtId="49" fontId="6" fillId="2" borderId="74" xfId="0" applyNumberFormat="1" applyFont="1" applyFill="1" applyBorder="1" applyAlignment="1" applyProtection="1">
      <alignment horizontal="center" vertical="center" wrapText="1"/>
      <protection/>
    </xf>
    <xf numFmtId="49" fontId="5" fillId="69" borderId="55" xfId="0" applyNumberFormat="1" applyFont="1" applyFill="1" applyBorder="1" applyAlignment="1" applyProtection="1">
      <alignment horizontal="center" vertical="center" wrapText="1"/>
      <protection/>
    </xf>
    <xf numFmtId="49" fontId="5" fillId="69" borderId="83" xfId="0" applyNumberFormat="1" applyFont="1" applyFill="1" applyBorder="1" applyAlignment="1" applyProtection="1">
      <alignment horizontal="center" vertical="center" wrapText="1"/>
      <protection/>
    </xf>
    <xf numFmtId="49" fontId="5" fillId="69" borderId="80" xfId="0" applyNumberFormat="1" applyFont="1" applyFill="1" applyBorder="1" applyAlignment="1" applyProtection="1">
      <alignment horizontal="left" vertical="center" wrapText="1" indent="1"/>
      <protection/>
    </xf>
    <xf numFmtId="49" fontId="5" fillId="69" borderId="79" xfId="0" applyNumberFormat="1" applyFont="1" applyFill="1" applyBorder="1" applyAlignment="1" applyProtection="1">
      <alignment horizontal="center" vertical="center" wrapText="1"/>
      <protection/>
    </xf>
    <xf numFmtId="0" fontId="0" fillId="0" borderId="92" xfId="0" applyBorder="1" applyAlignment="1">
      <alignment/>
    </xf>
    <xf numFmtId="49" fontId="5" fillId="2" borderId="33" xfId="0" applyNumberFormat="1" applyFont="1" applyFill="1" applyBorder="1" applyAlignment="1" applyProtection="1">
      <alignment horizontal="center" vertical="center" wrapText="1"/>
      <protection/>
    </xf>
    <xf numFmtId="49" fontId="6" fillId="2" borderId="73" xfId="0" applyNumberFormat="1" applyFont="1" applyFill="1" applyBorder="1" applyAlignment="1" applyProtection="1">
      <alignment vertical="center" wrapText="1"/>
      <protection/>
    </xf>
    <xf numFmtId="49" fontId="6" fillId="2" borderId="93" xfId="0" applyNumberFormat="1" applyFont="1" applyFill="1" applyBorder="1" applyAlignment="1" applyProtection="1">
      <alignment vertical="center" wrapText="1"/>
      <protection/>
    </xf>
    <xf numFmtId="49" fontId="6" fillId="2" borderId="55" xfId="0" applyNumberFormat="1" applyFont="1" applyFill="1" applyBorder="1" applyAlignment="1" applyProtection="1">
      <alignment vertical="center" wrapText="1"/>
      <protection/>
    </xf>
    <xf numFmtId="49" fontId="5" fillId="69" borderId="94" xfId="0" applyNumberFormat="1" applyFont="1" applyFill="1" applyBorder="1" applyAlignment="1" applyProtection="1">
      <alignment horizontal="center" vertical="center" wrapText="1"/>
      <protection/>
    </xf>
    <xf numFmtId="49" fontId="5" fillId="69" borderId="95" xfId="0" applyNumberFormat="1" applyFont="1" applyFill="1" applyBorder="1" applyAlignment="1" applyProtection="1">
      <alignment horizontal="left" vertical="center" wrapText="1" indent="1"/>
      <protection/>
    </xf>
    <xf numFmtId="49" fontId="5" fillId="69" borderId="96" xfId="0" applyNumberFormat="1" applyFont="1" applyFill="1" applyBorder="1" applyAlignment="1" applyProtection="1">
      <alignment horizontal="center" vertical="center" wrapText="1"/>
      <protection/>
    </xf>
    <xf numFmtId="14" fontId="5" fillId="62" borderId="6" xfId="0" applyNumberFormat="1" applyFont="1" applyFill="1" applyBorder="1" applyAlignment="1" applyProtection="1">
      <alignment horizontal="center" wrapText="1"/>
      <protection locked="0"/>
    </xf>
    <xf numFmtId="2" fontId="5" fillId="4" borderId="6" xfId="0" applyNumberFormat="1" applyFont="1" applyFill="1" applyBorder="1" applyAlignment="1" applyProtection="1">
      <alignment horizontal="center" wrapText="1"/>
      <protection locked="0"/>
    </xf>
    <xf numFmtId="49" fontId="5" fillId="62" borderId="6" xfId="0" applyNumberFormat="1" applyFont="1" applyFill="1" applyBorder="1" applyAlignment="1" applyProtection="1">
      <alignment horizontal="left" wrapText="1"/>
      <protection locked="0"/>
    </xf>
    <xf numFmtId="49" fontId="5" fillId="0" borderId="6" xfId="0" applyNumberFormat="1" applyFont="1" applyFill="1" applyBorder="1" applyAlignment="1" applyProtection="1">
      <alignment horizontal="left" vertical="center" wrapText="1" indent="1"/>
      <protection/>
    </xf>
    <xf numFmtId="49" fontId="5" fillId="0" borderId="6" xfId="0" applyNumberFormat="1" applyFont="1" applyFill="1" applyBorder="1" applyAlignment="1" applyProtection="1">
      <alignment horizontal="left" vertical="center" wrapText="1" indent="2"/>
      <protection/>
    </xf>
    <xf numFmtId="0" fontId="170" fillId="69" borderId="17" xfId="1265" applyFont="1" applyFill="1" applyBorder="1" applyAlignment="1" applyProtection="1">
      <alignment horizontal="center" vertical="center"/>
      <protection/>
    </xf>
    <xf numFmtId="49" fontId="5" fillId="0" borderId="6" xfId="0" applyNumberFormat="1" applyFont="1" applyFill="1" applyBorder="1" applyAlignment="1" applyProtection="1">
      <alignment horizontal="center" vertical="center" wrapText="1"/>
      <protection/>
    </xf>
    <xf numFmtId="49" fontId="6" fillId="0" borderId="6" xfId="0" applyNumberFormat="1" applyFont="1" applyFill="1" applyBorder="1" applyAlignment="1" applyProtection="1">
      <alignment horizontal="center" vertical="center" wrapText="1"/>
      <protection/>
    </xf>
    <xf numFmtId="49" fontId="6" fillId="0" borderId="6" xfId="0" applyNumberFormat="1" applyFont="1" applyFill="1" applyBorder="1" applyAlignment="1" applyProtection="1">
      <alignment vertical="center" wrapText="1"/>
      <protection/>
    </xf>
    <xf numFmtId="0" fontId="0" fillId="74" borderId="0" xfId="0" applyFill="1" applyAlignment="1">
      <alignment/>
    </xf>
    <xf numFmtId="0" fontId="0" fillId="71" borderId="50" xfId="1591" applyNumberFormat="1" applyFont="1" applyFill="1" applyBorder="1" applyAlignment="1" applyProtection="1">
      <alignment horizontal="left" vertical="center" wrapText="1"/>
      <protection locked="0"/>
    </xf>
    <xf numFmtId="0" fontId="5" fillId="71" borderId="0" xfId="1591" applyNumberFormat="1" applyFont="1" applyFill="1" applyBorder="1" applyAlignment="1" applyProtection="1">
      <alignment horizontal="left" vertical="center" wrapText="1"/>
      <protection locked="0"/>
    </xf>
    <xf numFmtId="0" fontId="5" fillId="71" borderId="51" xfId="1591" applyNumberFormat="1" applyFont="1" applyFill="1" applyBorder="1" applyAlignment="1" applyProtection="1">
      <alignment horizontal="left" vertical="center" wrapText="1"/>
      <protection locked="0"/>
    </xf>
    <xf numFmtId="49" fontId="5" fillId="0" borderId="0" xfId="1597" applyNumberFormat="1" applyFont="1" applyFill="1" applyBorder="1" applyAlignment="1" applyProtection="1">
      <alignment horizontal="right" vertical="center" wrapText="1" indent="1"/>
      <protection/>
    </xf>
    <xf numFmtId="0" fontId="5" fillId="0" borderId="0" xfId="1265" applyNumberFormat="1" applyFont="1" applyFill="1" applyBorder="1" applyAlignment="1" applyProtection="1">
      <alignment horizontal="center" vertical="center" wrapText="1"/>
      <protection locked="0"/>
    </xf>
    <xf numFmtId="0" fontId="5" fillId="0" borderId="0" xfId="1597" applyNumberFormat="1" applyFont="1" applyFill="1" applyBorder="1" applyAlignment="1" applyProtection="1">
      <alignment horizontal="center" vertical="center" wrapText="1"/>
      <protection locked="0"/>
    </xf>
    <xf numFmtId="1" fontId="144" fillId="11" borderId="0" xfId="0" applyNumberFormat="1" applyFont="1" applyFill="1" applyAlignment="1">
      <alignment/>
    </xf>
    <xf numFmtId="49" fontId="5" fillId="62" borderId="85" xfId="1596" applyNumberFormat="1" applyFont="1" applyFill="1" applyBorder="1" applyAlignment="1" applyProtection="1">
      <alignment/>
      <protection locked="0"/>
    </xf>
    <xf numFmtId="0" fontId="5" fillId="3" borderId="64" xfId="0" applyNumberFormat="1" applyFont="1" applyFill="1" applyBorder="1" applyAlignment="1" applyProtection="1">
      <alignment horizontal="left" vertical="center" wrapText="1" indent="2"/>
      <protection/>
    </xf>
    <xf numFmtId="1" fontId="5" fillId="4" borderId="6" xfId="1596" applyNumberFormat="1" applyFont="1" applyFill="1" applyBorder="1" applyAlignment="1" applyProtection="1">
      <alignment horizontal="center" vertical="center" wrapText="1"/>
      <protection locked="0"/>
    </xf>
    <xf numFmtId="1" fontId="5" fillId="4" borderId="6" xfId="0" applyNumberFormat="1" applyFont="1" applyFill="1" applyBorder="1" applyAlignment="1" applyProtection="1">
      <alignment horizontal="center" vertical="center" wrapText="1"/>
      <protection locked="0"/>
    </xf>
    <xf numFmtId="4" fontId="6" fillId="3" borderId="67" xfId="0" applyNumberFormat="1" applyFont="1" applyFill="1" applyBorder="1" applyAlignment="1" applyProtection="1">
      <alignment horizontal="right" vertical="center" wrapText="1"/>
      <protection/>
    </xf>
    <xf numFmtId="4" fontId="6" fillId="3" borderId="65" xfId="0" applyNumberFormat="1" applyFont="1" applyFill="1" applyBorder="1" applyAlignment="1" applyProtection="1">
      <alignment horizontal="right" vertical="center" wrapText="1"/>
      <protection/>
    </xf>
    <xf numFmtId="4" fontId="5" fillId="3" borderId="65" xfId="0" applyNumberFormat="1" applyFont="1" applyFill="1" applyBorder="1" applyAlignment="1" applyProtection="1">
      <alignment horizontal="right" vertical="center" wrapText="1"/>
      <protection/>
    </xf>
    <xf numFmtId="0" fontId="5" fillId="0" borderId="51" xfId="1589" applyFont="1" applyFill="1" applyBorder="1" applyAlignment="1" applyProtection="1">
      <alignment horizontal="right" vertical="center" wrapText="1"/>
      <protection/>
    </xf>
    <xf numFmtId="0" fontId="6" fillId="0" borderId="97" xfId="0" applyFont="1" applyBorder="1" applyAlignment="1" applyProtection="1">
      <alignment horizontal="center" vertical="center" wrapText="1"/>
      <protection/>
    </xf>
    <xf numFmtId="0" fontId="6" fillId="0" borderId="59" xfId="0" applyFont="1" applyBorder="1" applyAlignment="1" applyProtection="1">
      <alignment horizontal="center" vertical="center" wrapText="1"/>
      <protection/>
    </xf>
    <xf numFmtId="0" fontId="6" fillId="0" borderId="96" xfId="0" applyFont="1" applyBorder="1" applyAlignment="1" applyProtection="1">
      <alignment horizontal="center" vertical="center" wrapText="1"/>
      <protection/>
    </xf>
    <xf numFmtId="0" fontId="6" fillId="0" borderId="64" xfId="0" applyFont="1" applyBorder="1" applyAlignment="1" applyProtection="1">
      <alignment horizontal="center" vertical="center"/>
      <protection/>
    </xf>
    <xf numFmtId="0" fontId="6" fillId="0" borderId="54" xfId="0" applyFont="1" applyBorder="1" applyAlignment="1" applyProtection="1">
      <alignment horizontal="center" vertical="center"/>
      <protection/>
    </xf>
    <xf numFmtId="0" fontId="5" fillId="3" borderId="98" xfId="1596" applyNumberFormat="1" applyFont="1" applyFill="1" applyBorder="1" applyAlignment="1" applyProtection="1">
      <alignment horizontal="left" vertical="center" wrapText="1"/>
      <protection/>
    </xf>
    <xf numFmtId="0" fontId="5" fillId="3" borderId="84" xfId="1596" applyNumberFormat="1" applyFont="1" applyFill="1" applyBorder="1" applyAlignment="1" applyProtection="1">
      <alignment horizontal="left" vertical="center" wrapText="1"/>
      <protection/>
    </xf>
    <xf numFmtId="0" fontId="5" fillId="3" borderId="85" xfId="1596" applyNumberFormat="1" applyFont="1" applyFill="1" applyBorder="1" applyAlignment="1" applyProtection="1">
      <alignment horizontal="left" vertical="center" wrapText="1"/>
      <protection/>
    </xf>
    <xf numFmtId="0" fontId="6" fillId="69" borderId="68" xfId="1596" applyFont="1" applyFill="1" applyBorder="1" applyAlignment="1" applyProtection="1">
      <alignment horizontal="left"/>
      <protection/>
    </xf>
    <xf numFmtId="0" fontId="6" fillId="69" borderId="84" xfId="1596" applyFont="1" applyFill="1" applyBorder="1" applyAlignment="1" applyProtection="1">
      <alignment horizontal="left"/>
      <protection/>
    </xf>
    <xf numFmtId="0" fontId="6" fillId="0" borderId="47" xfId="0" applyFont="1" applyBorder="1" applyAlignment="1" applyProtection="1">
      <alignment horizontal="center" vertical="center" wrapText="1"/>
      <protection/>
    </xf>
    <xf numFmtId="0" fontId="6" fillId="0" borderId="50" xfId="0" applyFont="1" applyBorder="1" applyAlignment="1" applyProtection="1">
      <alignment horizontal="center" vertical="center" wrapText="1"/>
      <protection/>
    </xf>
    <xf numFmtId="0" fontId="6" fillId="0" borderId="52" xfId="0" applyFont="1" applyBorder="1" applyAlignment="1" applyProtection="1">
      <alignment horizontal="center" vertical="center" wrapText="1"/>
      <protection/>
    </xf>
    <xf numFmtId="0" fontId="5" fillId="4" borderId="99" xfId="0" applyNumberFormat="1" applyFont="1" applyFill="1" applyBorder="1" applyAlignment="1" applyProtection="1">
      <alignment horizontal="center" vertical="center" wrapText="1"/>
      <protection locked="0"/>
    </xf>
    <xf numFmtId="0" fontId="5" fillId="4" borderId="59" xfId="0" applyNumberFormat="1" applyFont="1" applyFill="1" applyBorder="1" applyAlignment="1" applyProtection="1">
      <alignment horizontal="center" vertical="center" wrapText="1"/>
      <protection locked="0"/>
    </xf>
    <xf numFmtId="0" fontId="5" fillId="4" borderId="100" xfId="0" applyNumberFormat="1" applyFont="1" applyFill="1" applyBorder="1" applyAlignment="1" applyProtection="1">
      <alignment horizontal="center" vertical="center" wrapText="1"/>
      <protection locked="0"/>
    </xf>
    <xf numFmtId="0" fontId="5" fillId="62" borderId="61" xfId="0" applyNumberFormat="1" applyFont="1" applyFill="1" applyBorder="1" applyAlignment="1" applyProtection="1">
      <alignment horizontal="left" vertical="center" wrapText="1"/>
      <protection locked="0"/>
    </xf>
    <xf numFmtId="0" fontId="5" fillId="62" borderId="1" xfId="0" applyNumberFormat="1" applyFont="1" applyFill="1" applyBorder="1" applyAlignment="1" applyProtection="1">
      <alignment horizontal="left" vertical="center" wrapText="1"/>
      <protection locked="0"/>
    </xf>
    <xf numFmtId="0" fontId="5" fillId="62" borderId="101" xfId="0" applyNumberFormat="1" applyFont="1" applyFill="1" applyBorder="1" applyAlignment="1" applyProtection="1">
      <alignment horizontal="left" vertical="center" wrapText="1"/>
      <protection locked="0"/>
    </xf>
    <xf numFmtId="4" fontId="1" fillId="4" borderId="6" xfId="1590" applyNumberFormat="1" applyFont="1" applyFill="1" applyBorder="1" applyAlignment="1" applyProtection="1">
      <alignment horizontal="right" vertical="center" wrapText="1"/>
      <protection locked="0"/>
    </xf>
    <xf numFmtId="0" fontId="6" fillId="0" borderId="102"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78" xfId="0" applyFont="1" applyBorder="1" applyAlignment="1" applyProtection="1">
      <alignment horizontal="center" vertical="center" wrapText="1"/>
      <protection/>
    </xf>
    <xf numFmtId="0" fontId="6" fillId="0" borderId="73" xfId="0" applyFont="1" applyBorder="1" applyAlignment="1" applyProtection="1">
      <alignment horizontal="center" vertical="center"/>
      <protection/>
    </xf>
    <xf numFmtId="0" fontId="6" fillId="0" borderId="103" xfId="0" applyFont="1" applyBorder="1" applyAlignment="1" applyProtection="1">
      <alignment horizontal="center" vertical="center"/>
      <protection/>
    </xf>
    <xf numFmtId="0" fontId="6" fillId="69" borderId="68" xfId="1596" applyFont="1" applyFill="1" applyBorder="1" applyAlignment="1" applyProtection="1">
      <alignment vertical="center" wrapText="1"/>
      <protection/>
    </xf>
    <xf numFmtId="0" fontId="6" fillId="69" borderId="104" xfId="1596" applyFont="1" applyFill="1" applyBorder="1" applyAlignment="1" applyProtection="1">
      <alignment vertical="center" wrapText="1"/>
      <protection/>
    </xf>
    <xf numFmtId="0" fontId="5" fillId="0" borderId="60" xfId="0" applyNumberFormat="1" applyFont="1" applyBorder="1" applyAlignment="1" applyProtection="1">
      <alignment horizontal="center" vertical="center" wrapText="1"/>
      <protection/>
    </xf>
    <xf numFmtId="0" fontId="5" fillId="0" borderId="105" xfId="0" applyNumberFormat="1" applyFont="1" applyBorder="1" applyAlignment="1" applyProtection="1">
      <alignment horizontal="center" vertical="center" wrapText="1"/>
      <protection/>
    </xf>
    <xf numFmtId="0" fontId="5" fillId="0" borderId="106" xfId="0" applyNumberFormat="1" applyFont="1" applyBorder="1" applyAlignment="1" applyProtection="1">
      <alignment horizontal="center" vertical="center" wrapText="1"/>
      <protection/>
    </xf>
    <xf numFmtId="4" fontId="1" fillId="4" borderId="81" xfId="1590" applyNumberFormat="1" applyFont="1" applyFill="1" applyBorder="1" applyAlignment="1" applyProtection="1">
      <alignment horizontal="right" vertical="center" wrapText="1"/>
      <protection locked="0"/>
    </xf>
    <xf numFmtId="4" fontId="1" fillId="4" borderId="0" xfId="1590" applyNumberFormat="1" applyFont="1" applyFill="1" applyBorder="1" applyAlignment="1" applyProtection="1">
      <alignment horizontal="right" vertical="center" wrapText="1"/>
      <protection locked="0"/>
    </xf>
    <xf numFmtId="4" fontId="1" fillId="4" borderId="16" xfId="1590" applyNumberFormat="1" applyFont="1" applyFill="1" applyBorder="1" applyAlignment="1" applyProtection="1">
      <alignment horizontal="right" vertical="center" wrapText="1"/>
      <protection locked="0"/>
    </xf>
    <xf numFmtId="4" fontId="5" fillId="3" borderId="107" xfId="0" applyNumberFormat="1" applyFont="1" applyFill="1" applyBorder="1" applyAlignment="1" applyProtection="1">
      <alignment horizontal="right" vertical="center" wrapText="1"/>
      <protection/>
    </xf>
    <xf numFmtId="4" fontId="5" fillId="3" borderId="1" xfId="0" applyNumberFormat="1" applyFont="1" applyFill="1" applyBorder="1" applyAlignment="1" applyProtection="1">
      <alignment horizontal="right" vertical="center" wrapText="1"/>
      <protection/>
    </xf>
    <xf numFmtId="4" fontId="5" fillId="3" borderId="101" xfId="0" applyNumberFormat="1" applyFont="1" applyFill="1" applyBorder="1" applyAlignment="1" applyProtection="1">
      <alignment horizontal="right" vertical="center" wrapText="1"/>
      <protection/>
    </xf>
    <xf numFmtId="0" fontId="0" fillId="71" borderId="50" xfId="1591" applyNumberFormat="1" applyFont="1" applyFill="1" applyBorder="1" applyAlignment="1" applyProtection="1">
      <alignment horizontal="left" vertical="center" wrapText="1"/>
      <protection locked="0"/>
    </xf>
    <xf numFmtId="0" fontId="5" fillId="71" borderId="0" xfId="1591" applyNumberFormat="1" applyFont="1" applyFill="1" applyBorder="1" applyAlignment="1" applyProtection="1">
      <alignment horizontal="left" vertical="center" wrapText="1"/>
      <protection locked="0"/>
    </xf>
    <xf numFmtId="0" fontId="5" fillId="71" borderId="51" xfId="1591" applyNumberFormat="1" applyFont="1" applyFill="1" applyBorder="1" applyAlignment="1" applyProtection="1">
      <alignment horizontal="left" vertical="center" wrapText="1"/>
      <protection locked="0"/>
    </xf>
    <xf numFmtId="0" fontId="0" fillId="71" borderId="52" xfId="1591" applyNumberFormat="1" applyFont="1" applyFill="1" applyBorder="1" applyAlignment="1" applyProtection="1">
      <alignment horizontal="left" vertical="center" wrapText="1"/>
      <protection locked="0"/>
    </xf>
    <xf numFmtId="0" fontId="5" fillId="71" borderId="12" xfId="1591" applyNumberFormat="1" applyFont="1" applyFill="1" applyBorder="1" applyAlignment="1" applyProtection="1">
      <alignment horizontal="left" vertical="center" wrapText="1"/>
      <protection locked="0"/>
    </xf>
    <xf numFmtId="0" fontId="5" fillId="71" borderId="53" xfId="1591" applyNumberFormat="1" applyFont="1" applyFill="1" applyBorder="1" applyAlignment="1" applyProtection="1">
      <alignment horizontal="left" vertical="center" wrapText="1"/>
      <protection locked="0"/>
    </xf>
    <xf numFmtId="0" fontId="0" fillId="71" borderId="47" xfId="1591" applyNumberFormat="1" applyFont="1" applyFill="1" applyBorder="1" applyAlignment="1" applyProtection="1">
      <alignment horizontal="left" vertical="center" wrapText="1"/>
      <protection locked="0"/>
    </xf>
    <xf numFmtId="0" fontId="5" fillId="71" borderId="48" xfId="1591" applyNumberFormat="1" applyFont="1" applyFill="1" applyBorder="1" applyAlignment="1" applyProtection="1">
      <alignment horizontal="left" vertical="center" wrapText="1"/>
      <protection locked="0"/>
    </xf>
    <xf numFmtId="0" fontId="5" fillId="71" borderId="49" xfId="1591" applyNumberFormat="1" applyFont="1" applyFill="1" applyBorder="1" applyAlignment="1" applyProtection="1">
      <alignment horizontal="left" vertical="center" wrapText="1"/>
      <protection locked="0"/>
    </xf>
    <xf numFmtId="0" fontId="0" fillId="0" borderId="0" xfId="0" applyAlignment="1">
      <alignment horizontal="right"/>
    </xf>
    <xf numFmtId="0" fontId="6" fillId="69" borderId="12" xfId="1598" applyFont="1" applyFill="1" applyBorder="1" applyAlignment="1" applyProtection="1">
      <alignment horizontal="right" vertical="top" wrapText="1"/>
      <protection/>
    </xf>
    <xf numFmtId="0" fontId="152" fillId="71" borderId="47" xfId="0" applyFont="1" applyFill="1" applyBorder="1" applyAlignment="1">
      <alignment horizontal="center" wrapText="1"/>
    </xf>
    <xf numFmtId="0" fontId="152" fillId="71" borderId="48" xfId="0" applyFont="1" applyFill="1" applyBorder="1" applyAlignment="1">
      <alignment horizontal="center" wrapText="1"/>
    </xf>
    <xf numFmtId="0" fontId="152" fillId="71" borderId="49" xfId="0" applyFont="1" applyFill="1" applyBorder="1" applyAlignment="1">
      <alignment horizontal="center" wrapText="1"/>
    </xf>
    <xf numFmtId="0" fontId="171" fillId="71" borderId="52" xfId="0" applyFont="1" applyFill="1" applyBorder="1" applyAlignment="1">
      <alignment horizontal="center" vertical="center" wrapText="1"/>
    </xf>
    <xf numFmtId="0" fontId="171" fillId="71" borderId="12" xfId="0" applyFont="1" applyFill="1" applyBorder="1" applyAlignment="1">
      <alignment horizontal="center" vertical="center" wrapText="1"/>
    </xf>
    <xf numFmtId="0" fontId="171" fillId="71" borderId="53" xfId="0" applyFont="1" applyFill="1" applyBorder="1" applyAlignment="1">
      <alignment horizontal="center" vertical="center" wrapText="1"/>
    </xf>
    <xf numFmtId="0" fontId="0" fillId="0" borderId="108" xfId="0" applyBorder="1" applyAlignment="1">
      <alignment horizontal="center"/>
    </xf>
    <xf numFmtId="0" fontId="5" fillId="62" borderId="109" xfId="1265" applyNumberFormat="1" applyFont="1" applyFill="1" applyBorder="1" applyAlignment="1" applyProtection="1">
      <alignment horizontal="center" vertical="center" wrapText="1"/>
      <protection locked="0"/>
    </xf>
    <xf numFmtId="0" fontId="5" fillId="62" borderId="110" xfId="1597" applyNumberFormat="1" applyFont="1" applyFill="1" applyBorder="1" applyAlignment="1" applyProtection="1">
      <alignment horizontal="center" vertical="center" wrapText="1"/>
      <protection locked="0"/>
    </xf>
    <xf numFmtId="0" fontId="5" fillId="62" borderId="109" xfId="1595" applyNumberFormat="1" applyFont="1" applyFill="1" applyBorder="1" applyAlignment="1" applyProtection="1">
      <alignment horizontal="center" vertical="center" wrapText="1"/>
      <protection locked="0"/>
    </xf>
    <xf numFmtId="0" fontId="5" fillId="62" borderId="110" xfId="1595" applyNumberFormat="1" applyFont="1" applyFill="1" applyBorder="1" applyAlignment="1" applyProtection="1">
      <alignment horizontal="center" vertical="center" wrapText="1"/>
      <protection locked="0"/>
    </xf>
    <xf numFmtId="0" fontId="5" fillId="62" borderId="109" xfId="1597" applyNumberFormat="1" applyFont="1" applyFill="1" applyBorder="1" applyAlignment="1" applyProtection="1">
      <alignment horizontal="center" vertical="center" wrapText="1"/>
      <protection locked="0"/>
    </xf>
    <xf numFmtId="0" fontId="6" fillId="69" borderId="34" xfId="1595" applyFont="1" applyFill="1" applyBorder="1" applyAlignment="1" applyProtection="1">
      <alignment horizontal="center" vertical="center" wrapText="1"/>
      <protection/>
    </xf>
    <xf numFmtId="0" fontId="6" fillId="69" borderId="109" xfId="1595" applyFont="1" applyFill="1" applyBorder="1" applyAlignment="1" applyProtection="1">
      <alignment horizontal="center" vertical="center" wrapText="1"/>
      <protection/>
    </xf>
    <xf numFmtId="0" fontId="6" fillId="69" borderId="110" xfId="1595" applyFont="1" applyFill="1" applyBorder="1" applyAlignment="1" applyProtection="1">
      <alignment horizontal="center" vertical="center" wrapText="1"/>
      <protection/>
    </xf>
    <xf numFmtId="49" fontId="5" fillId="62" borderId="109" xfId="1595" applyNumberFormat="1" applyFont="1" applyFill="1" applyBorder="1" applyAlignment="1" applyProtection="1">
      <alignment horizontal="center" vertical="center" wrapText="1"/>
      <protection locked="0"/>
    </xf>
    <xf numFmtId="49" fontId="5" fillId="62" borderId="110" xfId="1595" applyNumberFormat="1" applyFont="1" applyFill="1" applyBorder="1" applyAlignment="1" applyProtection="1">
      <alignment horizontal="center" vertical="center" wrapText="1"/>
      <protection locked="0"/>
    </xf>
    <xf numFmtId="0" fontId="5" fillId="4" borderId="109" xfId="1597" applyNumberFormat="1" applyFont="1" applyFill="1" applyBorder="1" applyAlignment="1" applyProtection="1">
      <alignment horizontal="center" vertical="center" wrapText="1"/>
      <protection locked="0"/>
    </xf>
    <xf numFmtId="0" fontId="5" fillId="4" borderId="110" xfId="1597" applyNumberFormat="1" applyFont="1" applyFill="1" applyBorder="1" applyAlignment="1" applyProtection="1">
      <alignment horizontal="center" vertical="center" wrapText="1"/>
      <protection locked="0"/>
    </xf>
    <xf numFmtId="165" fontId="5" fillId="62" borderId="109" xfId="1597" applyNumberFormat="1" applyFont="1" applyFill="1" applyBorder="1" applyAlignment="1" applyProtection="1">
      <alignment horizontal="center" vertical="center" wrapText="1"/>
      <protection locked="0"/>
    </xf>
    <xf numFmtId="165" fontId="5" fillId="62" borderId="110" xfId="1597" applyNumberFormat="1" applyFont="1" applyFill="1" applyBorder="1" applyAlignment="1" applyProtection="1">
      <alignment horizontal="center" vertical="center" wrapText="1"/>
      <protection locked="0"/>
    </xf>
    <xf numFmtId="0" fontId="5" fillId="4" borderId="111" xfId="1595" applyNumberFormat="1" applyFont="1" applyFill="1" applyBorder="1" applyAlignment="1" applyProtection="1">
      <alignment horizontal="center" vertical="center" wrapText="1"/>
      <protection locked="0"/>
    </xf>
    <xf numFmtId="0" fontId="5" fillId="4" borderId="112" xfId="1595" applyNumberFormat="1" applyFont="1" applyFill="1" applyBorder="1" applyAlignment="1" applyProtection="1">
      <alignment horizontal="center" vertical="center" wrapText="1"/>
      <protection locked="0"/>
    </xf>
    <xf numFmtId="0" fontId="5" fillId="4" borderId="109" xfId="1595" applyNumberFormat="1" applyFont="1" applyFill="1" applyBorder="1" applyAlignment="1" applyProtection="1">
      <alignment horizontal="center" vertical="center" wrapText="1"/>
      <protection locked="0"/>
    </xf>
    <xf numFmtId="0" fontId="5" fillId="4" borderId="110" xfId="1595" applyNumberFormat="1" applyFont="1" applyFill="1" applyBorder="1" applyAlignment="1" applyProtection="1">
      <alignment horizontal="center" vertical="center" wrapText="1"/>
      <protection locked="0"/>
    </xf>
    <xf numFmtId="0" fontId="0" fillId="0" borderId="0" xfId="0" applyFont="1" applyAlignment="1">
      <alignment horizontal="right"/>
    </xf>
    <xf numFmtId="0" fontId="5" fillId="3" borderId="109" xfId="1597" applyNumberFormat="1" applyFont="1" applyFill="1" applyBorder="1" applyAlignment="1" applyProtection="1">
      <alignment horizontal="center" vertical="center" wrapText="1"/>
      <protection/>
    </xf>
    <xf numFmtId="0" fontId="5" fillId="3" borderId="110" xfId="1597" applyNumberFormat="1" applyFont="1" applyFill="1" applyBorder="1" applyAlignment="1" applyProtection="1">
      <alignment horizontal="center" vertical="center" wrapText="1"/>
      <protection/>
    </xf>
    <xf numFmtId="49" fontId="5" fillId="3" borderId="109" xfId="1597" applyNumberFormat="1" applyFont="1" applyFill="1" applyBorder="1" applyAlignment="1" applyProtection="1">
      <alignment horizontal="center" vertical="center" wrapText="1"/>
      <protection/>
    </xf>
    <xf numFmtId="49" fontId="5" fillId="3" borderId="110" xfId="1597" applyNumberFormat="1" applyFont="1" applyFill="1" applyBorder="1" applyAlignment="1" applyProtection="1">
      <alignment horizontal="center" vertical="center" wrapText="1"/>
      <protection/>
    </xf>
    <xf numFmtId="0" fontId="6" fillId="0" borderId="34" xfId="1595" applyFont="1" applyFill="1" applyBorder="1" applyAlignment="1" applyProtection="1">
      <alignment horizontal="center" vertical="center" wrapText="1"/>
      <protection/>
    </xf>
    <xf numFmtId="0" fontId="6" fillId="0" borderId="109" xfId="1595" applyFont="1" applyFill="1" applyBorder="1" applyAlignment="1" applyProtection="1">
      <alignment horizontal="center" vertical="center" wrapText="1"/>
      <protection/>
    </xf>
    <xf numFmtId="0" fontId="6" fillId="0" borderId="110" xfId="1595" applyFont="1" applyFill="1" applyBorder="1" applyAlignment="1" applyProtection="1">
      <alignment horizontal="center" vertical="center" wrapText="1"/>
      <protection/>
    </xf>
    <xf numFmtId="0" fontId="4" fillId="71" borderId="68" xfId="1595" applyFont="1" applyFill="1" applyBorder="1" applyAlignment="1" applyProtection="1">
      <alignment horizontal="center" vertical="center" wrapText="1"/>
      <protection/>
    </xf>
    <xf numFmtId="0" fontId="4" fillId="71" borderId="84" xfId="1595" applyFont="1" applyFill="1" applyBorder="1" applyAlignment="1" applyProtection="1">
      <alignment horizontal="center" vertical="center" wrapText="1"/>
      <protection/>
    </xf>
    <xf numFmtId="0" fontId="4" fillId="71" borderId="85" xfId="1595" applyFont="1" applyFill="1" applyBorder="1" applyAlignment="1" applyProtection="1">
      <alignment horizontal="center" vertical="center" wrapText="1"/>
      <protection/>
    </xf>
    <xf numFmtId="0" fontId="6" fillId="70" borderId="0" xfId="1595" applyFont="1" applyFill="1" applyBorder="1" applyAlignment="1" applyProtection="1">
      <alignment horizontal="center" vertical="center" wrapText="1"/>
      <protection/>
    </xf>
    <xf numFmtId="0" fontId="5" fillId="69" borderId="111" xfId="1595" applyFont="1" applyFill="1" applyBorder="1" applyAlignment="1" applyProtection="1">
      <alignment horizontal="center" vertical="center" wrapText="1"/>
      <protection/>
    </xf>
    <xf numFmtId="0" fontId="5" fillId="69" borderId="112" xfId="1595" applyFont="1" applyFill="1" applyBorder="1" applyAlignment="1" applyProtection="1">
      <alignment horizontal="center" vertical="center" wrapText="1"/>
      <protection/>
    </xf>
    <xf numFmtId="14" fontId="5" fillId="69" borderId="0" xfId="1597" applyNumberFormat="1" applyFont="1" applyFill="1" applyBorder="1" applyAlignment="1" applyProtection="1">
      <alignment horizontal="center" vertical="center" wrapText="1"/>
      <protection/>
    </xf>
    <xf numFmtId="49" fontId="6" fillId="0" borderId="6" xfId="0" applyNumberFormat="1" applyFont="1" applyBorder="1" applyAlignment="1" applyProtection="1">
      <alignment horizontal="center" vertical="center" wrapText="1"/>
      <protection/>
    </xf>
    <xf numFmtId="0" fontId="6" fillId="0" borderId="0" xfId="1596" applyFont="1" applyFill="1" applyBorder="1" applyAlignment="1" applyProtection="1">
      <alignment horizontal="right" vertical="center" wrapText="1"/>
      <protection locked="0"/>
    </xf>
    <xf numFmtId="0" fontId="6" fillId="0" borderId="6" xfId="1591" applyNumberFormat="1" applyFont="1" applyFill="1" applyBorder="1" applyAlignment="1" applyProtection="1">
      <alignment horizontal="center" vertical="center" wrapText="1"/>
      <protection/>
    </xf>
    <xf numFmtId="0" fontId="6" fillId="0" borderId="6" xfId="0" applyFont="1" applyBorder="1" applyAlignment="1" applyProtection="1">
      <alignment horizontal="center" vertical="center" wrapText="1"/>
      <protection/>
    </xf>
    <xf numFmtId="0" fontId="171" fillId="71" borderId="47" xfId="0" applyFont="1" applyFill="1" applyBorder="1" applyAlignment="1">
      <alignment horizontal="center" vertical="center" wrapText="1"/>
    </xf>
    <xf numFmtId="0" fontId="171" fillId="71" borderId="48" xfId="0" applyFont="1" applyFill="1" applyBorder="1" applyAlignment="1">
      <alignment horizontal="center" vertical="center" wrapText="1"/>
    </xf>
    <xf numFmtId="0" fontId="171" fillId="71" borderId="49" xfId="0" applyFont="1" applyFill="1" applyBorder="1" applyAlignment="1">
      <alignment horizontal="center" vertical="center" wrapText="1"/>
    </xf>
    <xf numFmtId="0" fontId="6" fillId="0" borderId="6" xfId="0" applyNumberFormat="1" applyFont="1" applyBorder="1" applyAlignment="1" applyProtection="1">
      <alignment horizontal="center" vertical="center" wrapText="1"/>
      <protection/>
    </xf>
    <xf numFmtId="49" fontId="6" fillId="0" borderId="61" xfId="0" applyNumberFormat="1" applyFont="1" applyBorder="1" applyAlignment="1" applyProtection="1">
      <alignment horizontal="center" vertical="center" wrapText="1"/>
      <protection/>
    </xf>
    <xf numFmtId="49" fontId="6" fillId="0" borderId="1" xfId="0" applyNumberFormat="1" applyFont="1" applyBorder="1" applyAlignment="1" applyProtection="1">
      <alignment horizontal="center" vertical="center" wrapText="1"/>
      <protection/>
    </xf>
    <xf numFmtId="49" fontId="6" fillId="0" borderId="101" xfId="0" applyNumberFormat="1" applyFont="1" applyBorder="1" applyAlignment="1" applyProtection="1">
      <alignment horizontal="center" vertical="center" wrapText="1"/>
      <protection/>
    </xf>
    <xf numFmtId="49" fontId="6" fillId="0" borderId="6" xfId="0" applyNumberFormat="1" applyFont="1" applyBorder="1" applyAlignment="1" applyProtection="1">
      <alignment horizontal="center" vertical="center"/>
      <protection/>
    </xf>
    <xf numFmtId="0" fontId="5" fillId="0" borderId="0" xfId="1596" applyFont="1" applyFill="1" applyBorder="1" applyAlignment="1" applyProtection="1">
      <alignment horizontal="right" vertical="center" wrapText="1"/>
      <protection locked="0"/>
    </xf>
    <xf numFmtId="0" fontId="0" fillId="0" borderId="0" xfId="1596" applyNumberFormat="1" applyFont="1" applyFill="1" applyBorder="1" applyAlignment="1" applyProtection="1">
      <alignment horizontal="right" vertical="center"/>
      <protection locked="0"/>
    </xf>
    <xf numFmtId="0" fontId="5" fillId="0" borderId="0" xfId="1596" applyFont="1" applyFill="1" applyBorder="1" applyAlignment="1" applyProtection="1">
      <alignment horizontal="right" vertical="center"/>
      <protection locked="0"/>
    </xf>
    <xf numFmtId="0" fontId="6" fillId="0" borderId="6" xfId="0" applyFont="1" applyBorder="1" applyAlignment="1" applyProtection="1">
      <alignment horizontal="center" vertical="center"/>
      <protection/>
    </xf>
    <xf numFmtId="0" fontId="6" fillId="0" borderId="48" xfId="0" applyFont="1" applyBorder="1" applyAlignment="1" applyProtection="1">
      <alignment horizontal="center" vertical="center" wrapText="1"/>
      <protection/>
    </xf>
    <xf numFmtId="0" fontId="6" fillId="0" borderId="113"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93" xfId="0" applyFont="1" applyBorder="1" applyAlignment="1" applyProtection="1">
      <alignment horizontal="center" vertical="center"/>
      <protection/>
    </xf>
    <xf numFmtId="0" fontId="6" fillId="0" borderId="99" xfId="0" applyFont="1" applyBorder="1" applyAlignment="1" applyProtection="1">
      <alignment horizontal="center" vertical="center" wrapText="1"/>
      <protection/>
    </xf>
    <xf numFmtId="49" fontId="6" fillId="0" borderId="33" xfId="0" applyNumberFormat="1" applyFont="1" applyBorder="1" applyAlignment="1" applyProtection="1">
      <alignment horizontal="center" vertical="center"/>
      <protection/>
    </xf>
    <xf numFmtId="49" fontId="6" fillId="0" borderId="74" xfId="0" applyNumberFormat="1" applyFont="1" applyBorder="1" applyAlignment="1" applyProtection="1">
      <alignment horizontal="center" vertical="center"/>
      <protection/>
    </xf>
    <xf numFmtId="49" fontId="6" fillId="0" borderId="83" xfId="0" applyNumberFormat="1" applyFont="1" applyBorder="1" applyAlignment="1" applyProtection="1">
      <alignment horizontal="center" vertical="center"/>
      <protection/>
    </xf>
    <xf numFmtId="49" fontId="6" fillId="0" borderId="66" xfId="0" applyNumberFormat="1" applyFont="1" applyBorder="1" applyAlignment="1" applyProtection="1">
      <alignment horizontal="center" vertical="center" wrapText="1"/>
      <protection/>
    </xf>
    <xf numFmtId="49" fontId="6" fillId="0" borderId="80" xfId="0" applyNumberFormat="1" applyFont="1" applyBorder="1" applyAlignment="1" applyProtection="1">
      <alignment horizontal="center" vertical="center" wrapText="1"/>
      <protection/>
    </xf>
    <xf numFmtId="49" fontId="6" fillId="0" borderId="114" xfId="0" applyNumberFormat="1" applyFont="1" applyBorder="1" applyAlignment="1" applyProtection="1">
      <alignment horizontal="center" vertical="center" wrapText="1"/>
      <protection/>
    </xf>
    <xf numFmtId="49" fontId="6" fillId="0" borderId="95" xfId="0" applyNumberFormat="1" applyFont="1" applyBorder="1" applyAlignment="1" applyProtection="1">
      <alignment horizontal="center" vertical="center"/>
      <protection/>
    </xf>
    <xf numFmtId="49" fontId="6" fillId="0" borderId="97" xfId="0" applyNumberFormat="1" applyFont="1" applyBorder="1" applyAlignment="1" applyProtection="1">
      <alignment horizontal="center" vertical="center" wrapText="1"/>
      <protection/>
    </xf>
    <xf numFmtId="49" fontId="6" fillId="0" borderId="59" xfId="0" applyNumberFormat="1" applyFont="1" applyBorder="1" applyAlignment="1" applyProtection="1">
      <alignment horizontal="center" vertical="center" wrapText="1"/>
      <protection/>
    </xf>
    <xf numFmtId="49" fontId="6" fillId="0" borderId="96" xfId="0" applyNumberFormat="1" applyFont="1" applyBorder="1" applyAlignment="1" applyProtection="1">
      <alignment horizontal="center" vertical="center" wrapText="1"/>
      <protection/>
    </xf>
    <xf numFmtId="0" fontId="6" fillId="69" borderId="68" xfId="0" applyFont="1" applyFill="1" applyBorder="1" applyAlignment="1" applyProtection="1">
      <alignment horizontal="left" vertical="center" wrapText="1"/>
      <protection/>
    </xf>
    <xf numFmtId="0" fontId="6" fillId="69" borderId="84" xfId="0" applyFont="1" applyFill="1" applyBorder="1" applyAlignment="1" applyProtection="1">
      <alignment horizontal="left" vertical="center" wrapText="1"/>
      <protection/>
    </xf>
    <xf numFmtId="0" fontId="6" fillId="69" borderId="85" xfId="0" applyFont="1" applyFill="1" applyBorder="1" applyAlignment="1" applyProtection="1">
      <alignment horizontal="left" vertical="center" wrapText="1"/>
      <protection/>
    </xf>
    <xf numFmtId="0" fontId="6" fillId="0" borderId="115" xfId="0" applyFont="1" applyBorder="1" applyAlignment="1" applyProtection="1">
      <alignment horizontal="center" vertical="center" wrapText="1"/>
      <protection/>
    </xf>
    <xf numFmtId="49" fontId="6" fillId="0" borderId="28" xfId="0" applyNumberFormat="1" applyFont="1" applyBorder="1" applyAlignment="1" applyProtection="1">
      <alignment horizontal="center" vertical="center"/>
      <protection/>
    </xf>
    <xf numFmtId="49" fontId="6" fillId="0" borderId="105" xfId="0" applyNumberFormat="1" applyFont="1" applyBorder="1" applyAlignment="1" applyProtection="1">
      <alignment horizontal="center" vertical="center"/>
      <protection/>
    </xf>
    <xf numFmtId="49" fontId="6" fillId="0" borderId="94" xfId="0" applyNumberFormat="1" applyFont="1" applyBorder="1" applyAlignment="1" applyProtection="1">
      <alignment horizontal="center" vertical="center"/>
      <protection/>
    </xf>
    <xf numFmtId="0" fontId="5" fillId="0" borderId="70" xfId="0" applyNumberFormat="1" applyFont="1" applyFill="1" applyBorder="1" applyAlignment="1" applyProtection="1">
      <alignment horizontal="left" vertical="top" wrapText="1"/>
      <protection/>
    </xf>
    <xf numFmtId="0" fontId="5" fillId="0" borderId="51" xfId="0" applyNumberFormat="1" applyFont="1" applyFill="1" applyBorder="1" applyAlignment="1" applyProtection="1">
      <alignment horizontal="left" vertical="top" wrapText="1"/>
      <protection/>
    </xf>
    <xf numFmtId="0" fontId="5" fillId="0" borderId="82" xfId="0" applyNumberFormat="1" applyFont="1" applyFill="1" applyBorder="1" applyAlignment="1" applyProtection="1">
      <alignment horizontal="left" vertical="top" wrapText="1"/>
      <protection/>
    </xf>
    <xf numFmtId="0" fontId="6" fillId="0" borderId="64" xfId="0" applyNumberFormat="1" applyFont="1" applyBorder="1" applyAlignment="1" applyProtection="1">
      <alignment horizontal="center" vertical="center" wrapText="1"/>
      <protection/>
    </xf>
    <xf numFmtId="0" fontId="6" fillId="0" borderId="55" xfId="0" applyNumberFormat="1" applyFont="1" applyBorder="1" applyAlignment="1" applyProtection="1">
      <alignment horizontal="center" vertical="center" wrapText="1"/>
      <protection/>
    </xf>
    <xf numFmtId="0" fontId="6" fillId="0" borderId="77" xfId="0" applyNumberFormat="1" applyFont="1" applyBorder="1" applyAlignment="1" applyProtection="1">
      <alignment horizontal="center" vertical="center" wrapText="1"/>
      <protection/>
    </xf>
    <xf numFmtId="0" fontId="6" fillId="0" borderId="66" xfId="1591" applyNumberFormat="1" applyFont="1" applyFill="1" applyBorder="1" applyAlignment="1" applyProtection="1">
      <alignment horizontal="center" vertical="center" wrapText="1"/>
      <protection/>
    </xf>
    <xf numFmtId="0" fontId="6" fillId="0" borderId="73" xfId="1591" applyNumberFormat="1" applyFont="1" applyFill="1" applyBorder="1" applyAlignment="1" applyProtection="1">
      <alignment horizontal="center" vertical="center" wrapText="1"/>
      <protection/>
    </xf>
    <xf numFmtId="0" fontId="6" fillId="0" borderId="103" xfId="1591" applyNumberFormat="1" applyFont="1" applyFill="1" applyBorder="1" applyAlignment="1" applyProtection="1">
      <alignment horizontal="center" vertical="center" wrapText="1"/>
      <protection/>
    </xf>
    <xf numFmtId="0" fontId="6" fillId="0" borderId="93" xfId="1591" applyNumberFormat="1" applyFont="1" applyFill="1" applyBorder="1" applyAlignment="1" applyProtection="1">
      <alignment horizontal="center" vertical="center" wrapText="1"/>
      <protection/>
    </xf>
    <xf numFmtId="0" fontId="6" fillId="0" borderId="65" xfId="0" applyNumberFormat="1" applyFont="1" applyBorder="1" applyAlignment="1" applyProtection="1">
      <alignment horizontal="center" vertical="center" wrapText="1"/>
      <protection/>
    </xf>
    <xf numFmtId="49" fontId="6" fillId="2" borderId="66" xfId="0" applyNumberFormat="1" applyFont="1" applyFill="1" applyBorder="1" applyAlignment="1" applyProtection="1">
      <alignment vertical="center" wrapText="1"/>
      <protection/>
    </xf>
    <xf numFmtId="49" fontId="6" fillId="2" borderId="67" xfId="0" applyNumberFormat="1" applyFont="1" applyFill="1" applyBorder="1" applyAlignment="1" applyProtection="1">
      <alignment vertical="center" wrapText="1"/>
      <protection/>
    </xf>
    <xf numFmtId="49" fontId="6" fillId="2" borderId="6" xfId="0" applyNumberFormat="1" applyFont="1" applyFill="1" applyBorder="1" applyAlignment="1" applyProtection="1">
      <alignment horizontal="justify" vertical="center" wrapText="1"/>
      <protection/>
    </xf>
    <xf numFmtId="49" fontId="6" fillId="2" borderId="65" xfId="0" applyNumberFormat="1" applyFont="1" applyFill="1" applyBorder="1" applyAlignment="1" applyProtection="1">
      <alignment horizontal="justify" vertical="center" wrapText="1"/>
      <protection/>
    </xf>
    <xf numFmtId="49" fontId="6" fillId="2" borderId="64" xfId="0" applyNumberFormat="1" applyFont="1" applyFill="1" applyBorder="1" applyAlignment="1" applyProtection="1">
      <alignment horizontal="justify" vertical="center" wrapText="1"/>
      <protection/>
    </xf>
    <xf numFmtId="49" fontId="6" fillId="2" borderId="55" xfId="0" applyNumberFormat="1" applyFont="1" applyFill="1" applyBorder="1" applyAlignment="1" applyProtection="1">
      <alignment horizontal="justify" vertical="center" wrapText="1"/>
      <protection/>
    </xf>
    <xf numFmtId="0" fontId="171" fillId="71" borderId="68" xfId="0" applyFont="1" applyFill="1" applyBorder="1" applyAlignment="1">
      <alignment horizontal="center" vertical="center" wrapText="1"/>
    </xf>
    <xf numFmtId="0" fontId="171" fillId="71" borderId="84" xfId="0" applyFont="1" applyFill="1" applyBorder="1" applyAlignment="1">
      <alignment horizontal="center" vertical="center" wrapText="1"/>
    </xf>
    <xf numFmtId="0" fontId="171" fillId="71" borderId="85" xfId="0" applyFont="1" applyFill="1" applyBorder="1" applyAlignment="1">
      <alignment horizontal="center" vertical="center" wrapText="1"/>
    </xf>
    <xf numFmtId="0" fontId="6" fillId="69" borderId="28" xfId="0" applyFont="1" applyFill="1" applyBorder="1" applyAlignment="1" applyProtection="1">
      <alignment horizontal="center" vertical="center"/>
      <protection/>
    </xf>
    <xf numFmtId="0" fontId="6" fillId="69" borderId="94" xfId="0" applyFont="1" applyFill="1" applyBorder="1" applyAlignment="1" applyProtection="1">
      <alignment horizontal="center" vertical="center"/>
      <protection/>
    </xf>
    <xf numFmtId="0" fontId="6" fillId="69" borderId="114" xfId="0" applyFont="1" applyFill="1" applyBorder="1" applyAlignment="1" applyProtection="1">
      <alignment horizontal="center" vertical="center" wrapText="1"/>
      <protection/>
    </xf>
    <xf numFmtId="0" fontId="6" fillId="69" borderId="95" xfId="0" applyFont="1" applyFill="1" applyBorder="1" applyAlignment="1" applyProtection="1">
      <alignment horizontal="center" vertical="center" wrapText="1"/>
      <protection/>
    </xf>
    <xf numFmtId="0" fontId="6" fillId="69" borderId="97" xfId="0" applyFont="1" applyFill="1" applyBorder="1" applyAlignment="1" applyProtection="1">
      <alignment horizontal="center" vertical="center" wrapText="1"/>
      <protection/>
    </xf>
    <xf numFmtId="0" fontId="6" fillId="69" borderId="96" xfId="0" applyFont="1" applyFill="1" applyBorder="1" applyAlignment="1" applyProtection="1">
      <alignment horizontal="center" vertical="center" wrapText="1"/>
      <protection/>
    </xf>
    <xf numFmtId="0" fontId="6" fillId="0" borderId="73" xfId="0" applyFont="1" applyBorder="1" applyAlignment="1" applyProtection="1">
      <alignment horizontal="center" vertical="center" wrapText="1"/>
      <protection/>
    </xf>
    <xf numFmtId="0" fontId="6" fillId="0" borderId="103" xfId="0" applyFont="1" applyBorder="1" applyAlignment="1" applyProtection="1">
      <alignment horizontal="center" vertical="center" wrapText="1"/>
      <protection/>
    </xf>
    <xf numFmtId="0" fontId="6" fillId="0" borderId="93" xfId="0" applyFont="1" applyBorder="1" applyAlignment="1" applyProtection="1">
      <alignment horizontal="center" vertical="center" wrapText="1"/>
      <protection/>
    </xf>
    <xf numFmtId="0" fontId="152" fillId="0" borderId="0" xfId="0" applyFont="1" applyAlignment="1">
      <alignment horizontal="right"/>
    </xf>
    <xf numFmtId="0" fontId="171" fillId="71" borderId="52" xfId="0" applyFont="1" applyFill="1" applyBorder="1" applyAlignment="1">
      <alignment horizontal="center" vertical="center"/>
    </xf>
    <xf numFmtId="0" fontId="171" fillId="71" borderId="12" xfId="0" applyFont="1" applyFill="1" applyBorder="1" applyAlignment="1">
      <alignment horizontal="center" vertical="center"/>
    </xf>
    <xf numFmtId="0" fontId="171" fillId="71" borderId="53" xfId="0" applyFont="1" applyFill="1" applyBorder="1" applyAlignment="1">
      <alignment horizontal="center" vertical="center"/>
    </xf>
    <xf numFmtId="49" fontId="5" fillId="4" borderId="74" xfId="1597" applyNumberFormat="1" applyFont="1" applyFill="1" applyBorder="1" applyAlignment="1" applyProtection="1">
      <alignment horizontal="left" vertical="center" wrapText="1"/>
      <protection locked="0"/>
    </xf>
    <xf numFmtId="49" fontId="5" fillId="4" borderId="6" xfId="1597" applyNumberFormat="1" applyFont="1" applyFill="1" applyBorder="1" applyAlignment="1" applyProtection="1">
      <alignment horizontal="left" vertical="center" wrapText="1"/>
      <protection locked="0"/>
    </xf>
    <xf numFmtId="49" fontId="5" fillId="4" borderId="65" xfId="1597" applyNumberFormat="1" applyFont="1" applyFill="1" applyBorder="1" applyAlignment="1" applyProtection="1">
      <alignment horizontal="left" vertical="center" wrapText="1"/>
      <protection locked="0"/>
    </xf>
    <xf numFmtId="49" fontId="5" fillId="4" borderId="83" xfId="1597" applyNumberFormat="1" applyFont="1" applyFill="1" applyBorder="1" applyAlignment="1" applyProtection="1">
      <alignment horizontal="left" vertical="center" wrapText="1"/>
      <protection locked="0"/>
    </xf>
    <xf numFmtId="49" fontId="5" fillId="4" borderId="80" xfId="1597" applyNumberFormat="1" applyFont="1" applyFill="1" applyBorder="1" applyAlignment="1" applyProtection="1">
      <alignment horizontal="left" vertical="center" wrapText="1"/>
      <protection locked="0"/>
    </xf>
    <xf numFmtId="49" fontId="5" fillId="4" borderId="79" xfId="1597" applyNumberFormat="1" applyFont="1" applyFill="1" applyBorder="1" applyAlignment="1" applyProtection="1">
      <alignment horizontal="left" vertical="center" wrapText="1"/>
      <protection locked="0"/>
    </xf>
    <xf numFmtId="49" fontId="5" fillId="4" borderId="75" xfId="1597" applyNumberFormat="1" applyFont="1" applyFill="1" applyBorder="1" applyAlignment="1" applyProtection="1">
      <alignment horizontal="left" vertical="center" wrapText="1"/>
      <protection locked="0"/>
    </xf>
    <xf numFmtId="49" fontId="5" fillId="4" borderId="103" xfId="1597" applyNumberFormat="1" applyFont="1" applyFill="1" applyBorder="1" applyAlignment="1" applyProtection="1">
      <alignment horizontal="left" vertical="center" wrapText="1"/>
      <protection locked="0"/>
    </xf>
    <xf numFmtId="49" fontId="5" fillId="4" borderId="93" xfId="1597" applyNumberFormat="1" applyFont="1" applyFill="1" applyBorder="1" applyAlignment="1" applyProtection="1">
      <alignment horizontal="left" vertical="center" wrapText="1"/>
      <protection locked="0"/>
    </xf>
    <xf numFmtId="49" fontId="5" fillId="4" borderId="106" xfId="1597" applyNumberFormat="1" applyFont="1" applyFill="1" applyBorder="1" applyAlignment="1" applyProtection="1">
      <alignment horizontal="left" vertical="center" wrapText="1"/>
      <protection locked="0"/>
    </xf>
    <xf numFmtId="49" fontId="5" fillId="4" borderId="101" xfId="1597" applyNumberFormat="1" applyFont="1" applyFill="1" applyBorder="1" applyAlignment="1" applyProtection="1">
      <alignment horizontal="left" vertical="center" wrapText="1"/>
      <protection locked="0"/>
    </xf>
    <xf numFmtId="49" fontId="5" fillId="4" borderId="100" xfId="1597" applyNumberFormat="1" applyFont="1" applyFill="1" applyBorder="1" applyAlignment="1" applyProtection="1">
      <alignment horizontal="left" vertical="center" wrapText="1"/>
      <protection locked="0"/>
    </xf>
    <xf numFmtId="0" fontId="148" fillId="0" borderId="108" xfId="1265" applyBorder="1" applyAlignment="1" applyProtection="1">
      <alignment horizontal="center"/>
      <protection/>
    </xf>
  </cellXfs>
  <cellStyles count="1833">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_46EE.2011(v1.0)" xfId="28"/>
    <cellStyle name="_Model_RAB Мой_46EE.2011(v1.0)_INVEST.EE.FACT.4.78(v1.1)" xfId="29"/>
    <cellStyle name="_Model_RAB Мой_46EE.2011(v1.2)" xfId="30"/>
    <cellStyle name="_Model_RAB Мой_ARMRAZR" xfId="31"/>
    <cellStyle name="_Model_RAB Мой_BALANCE.WARM.2010.FACT(v1.0)" xfId="32"/>
    <cellStyle name="_Model_RAB Мой_BALANCE.WARM.2010.PLAN" xfId="33"/>
    <cellStyle name="_Model_RAB Мой_BALANCE.WARM.2011YEAR(v0.7)" xfId="34"/>
    <cellStyle name="_Model_RAB Мой_BALANCE.WARM.2011YEAR.NEW.UPDATE.SCHEME" xfId="35"/>
    <cellStyle name="_Model_RAB Мой_EE.2REK.P2011.4.78(v0.3)" xfId="36"/>
    <cellStyle name="_Model_RAB Мой_FORM910.2012(v1.3)" xfId="37"/>
    <cellStyle name="_Model_RAB Мой_INVEST.EE.COR.4.78(v0.2)" xfId="38"/>
    <cellStyle name="_Model_RAB Мой_INVEST.EE.FACT.4.78(v1.1)" xfId="39"/>
    <cellStyle name="_Model_RAB Мой_INVEST.EE.PLAN.4.78(v0.1)" xfId="40"/>
    <cellStyle name="_Model_RAB Мой_INVEST.EE.PLAN.4.78(v0.3)" xfId="41"/>
    <cellStyle name="_Model_RAB Мой_INVEST.EE.PLAN.4.78(v1.0)" xfId="42"/>
    <cellStyle name="_Model_RAB Мой_INVEST.PLAN.4.78(v0.1)" xfId="43"/>
    <cellStyle name="_Model_RAB Мой_INVEST.WARM.PLAN.4.78(v0.1)" xfId="44"/>
    <cellStyle name="_Model_RAB Мой_INVEST_WARM_PLAN" xfId="45"/>
    <cellStyle name="_Model_RAB Мой_NADB.JNVLS.APTEKA.2011(v1.3.3)" xfId="46"/>
    <cellStyle name="_Model_RAB Мой_NADB.JNVLS.APTEKA.2011(v1.3.3)_INVEST.EE.FACT.4.78(v1.1)" xfId="47"/>
    <cellStyle name="_Model_RAB Мой_NADB.JNVLS.APTEKA.2011(v1.3.4)" xfId="48"/>
    <cellStyle name="_Model_RAB Мой_NADB.JNVLS.APTEKA.2011(v1.3.4)_INVEST.EE.FACT.4.78(v1.1)" xfId="49"/>
    <cellStyle name="_Model_RAB Мой_PREDEL.JKH.UTV.2011(v1.0.1)" xfId="50"/>
    <cellStyle name="_Model_RAB Мой_PREDEL.JKH.UTV.2011(v1.0.1)_INVEST.EE.FACT.4.78(v1.1)" xfId="51"/>
    <cellStyle name="_Model_RAB Мой_PREDEL.JKH.UTV.2011(v1.1)" xfId="52"/>
    <cellStyle name="_Model_RAB Мой_TEST.TEMPLATE" xfId="53"/>
    <cellStyle name="_Model_RAB Мой_UPDATE.46EE.2011.TO.1.1" xfId="54"/>
    <cellStyle name="_Model_RAB Мой_UPDATE.BALANCE.WARM.2011YEAR.TO.1.1" xfId="55"/>
    <cellStyle name="_Model_RAB Мой_UPDATE.BALANCE.WARM.2011YEAR.TO.1.1_INVEST.EE.FACT.4.78(v1.1)" xfId="56"/>
    <cellStyle name="_Model_RAB Мой_UPDATE.INVEST.EE.FACT.4.78.TO.1.2.64" xfId="57"/>
    <cellStyle name="_Model_RAB Мой_UPDATE.NADB.JNVLS.APTEKA.2011.TO.1.3.4" xfId="58"/>
    <cellStyle name="_Model_RAB_MRSK_svod" xfId="59"/>
    <cellStyle name="_Model_RAB_MRSK_svod 2" xfId="60"/>
    <cellStyle name="_Model_RAB_MRSK_svod 2_OREP.KU.2011.MONTHLY.02(v0.1)" xfId="61"/>
    <cellStyle name="_Model_RAB_MRSK_svod 2_OREP.KU.2011.MONTHLY.02(v0.4)" xfId="62"/>
    <cellStyle name="_Model_RAB_MRSK_svod_46EE.2011(v1.0)" xfId="63"/>
    <cellStyle name="_Model_RAB_MRSK_svod_46EE.2011(v1.0)_INVEST.EE.FACT.4.78(v1.1)" xfId="64"/>
    <cellStyle name="_Model_RAB_MRSK_svod_46EE.2011(v1.2)" xfId="65"/>
    <cellStyle name="_Model_RAB_MRSK_svod_ARMRAZR" xfId="66"/>
    <cellStyle name="_Model_RAB_MRSK_svod_BALANCE.WARM.2010.FACT(v1.0)" xfId="67"/>
    <cellStyle name="_Model_RAB_MRSK_svod_BALANCE.WARM.2010.PLAN" xfId="68"/>
    <cellStyle name="_Model_RAB_MRSK_svod_BALANCE.WARM.2011YEAR(v0.7)" xfId="69"/>
    <cellStyle name="_Model_RAB_MRSK_svod_BALANCE.WARM.2011YEAR.NEW.UPDATE.SCHEME" xfId="70"/>
    <cellStyle name="_Model_RAB_MRSK_svod_EE.2REK.P2011.4.78(v0.3)" xfId="71"/>
    <cellStyle name="_Model_RAB_MRSK_svod_FORM910.2012(v1.3)" xfId="72"/>
    <cellStyle name="_Model_RAB_MRSK_svod_INVEST.EE.COR.4.78(v0.2)" xfId="73"/>
    <cellStyle name="_Model_RAB_MRSK_svod_INVEST.EE.FACT.4.78(v1.1)" xfId="74"/>
    <cellStyle name="_Model_RAB_MRSK_svod_INVEST.EE.PLAN.4.78(v0.1)" xfId="75"/>
    <cellStyle name="_Model_RAB_MRSK_svod_INVEST.EE.PLAN.4.78(v0.3)" xfId="76"/>
    <cellStyle name="_Model_RAB_MRSK_svod_INVEST.EE.PLAN.4.78(v1.0)" xfId="77"/>
    <cellStyle name="_Model_RAB_MRSK_svod_INVEST.PLAN.4.78(v0.1)" xfId="78"/>
    <cellStyle name="_Model_RAB_MRSK_svod_INVEST.WARM.PLAN.4.78(v0.1)" xfId="79"/>
    <cellStyle name="_Model_RAB_MRSK_svod_INVEST_WARM_PLAN" xfId="80"/>
    <cellStyle name="_Model_RAB_MRSK_svod_NADB.JNVLS.APTEKA.2011(v1.3.3)" xfId="81"/>
    <cellStyle name="_Model_RAB_MRSK_svod_NADB.JNVLS.APTEKA.2011(v1.3.3)_INVEST.EE.FACT.4.78(v1.1)" xfId="82"/>
    <cellStyle name="_Model_RAB_MRSK_svod_NADB.JNVLS.APTEKA.2011(v1.3.4)" xfId="83"/>
    <cellStyle name="_Model_RAB_MRSK_svod_NADB.JNVLS.APTEKA.2011(v1.3.4)_INVEST.EE.FACT.4.78(v1.1)" xfId="84"/>
    <cellStyle name="_Model_RAB_MRSK_svod_PREDEL.JKH.UTV.2011(v1.0.1)" xfId="85"/>
    <cellStyle name="_Model_RAB_MRSK_svod_PREDEL.JKH.UTV.2011(v1.0.1)_INVEST.EE.FACT.4.78(v1.1)" xfId="86"/>
    <cellStyle name="_Model_RAB_MRSK_svod_PREDEL.JKH.UTV.2011(v1.1)" xfId="87"/>
    <cellStyle name="_Model_RAB_MRSK_svod_TEST.TEMPLATE" xfId="88"/>
    <cellStyle name="_Model_RAB_MRSK_svod_UPDATE.46EE.2011.TO.1.1" xfId="89"/>
    <cellStyle name="_Model_RAB_MRSK_svod_UPDATE.BALANCE.WARM.2011YEAR.TO.1.1" xfId="90"/>
    <cellStyle name="_Model_RAB_MRSK_svod_UPDATE.BALANCE.WARM.2011YEAR.TO.1.1_INVEST.EE.FACT.4.78(v1.1)" xfId="91"/>
    <cellStyle name="_Model_RAB_MRSK_svod_UPDATE.INVEST.EE.FACT.4.78.TO.1.2.64" xfId="92"/>
    <cellStyle name="_Model_RAB_MRSK_svod_UPDATE.NADB.JNVLS.APTEKA.2011.TO.1.3.4" xfId="93"/>
    <cellStyle name="_Plug" xfId="94"/>
    <cellStyle name="_Бюджет2006_ПОКАЗАТЕЛИ СВОДНЫЕ" xfId="95"/>
    <cellStyle name="_ВО ОП ТЭС-ОТ- 2007" xfId="96"/>
    <cellStyle name="_ВФ ОАО ТЭС-ОТ- 2009" xfId="97"/>
    <cellStyle name="_выручка по присоединениям2" xfId="98"/>
    <cellStyle name="_Договор аренды ЯЭ с разбивкой" xfId="99"/>
    <cellStyle name="_Защита ФЗП" xfId="100"/>
    <cellStyle name="_Исходные данные для модели" xfId="101"/>
    <cellStyle name="_Консолидация-2008-проект-new" xfId="102"/>
    <cellStyle name="_МОДЕЛЬ_1 (2)" xfId="103"/>
    <cellStyle name="_МОДЕЛЬ_1 (2) 2" xfId="104"/>
    <cellStyle name="_МОДЕЛЬ_1 (2) 2_OREP.KU.2011.MONTHLY.02(v0.1)" xfId="105"/>
    <cellStyle name="_МОДЕЛЬ_1 (2) 2_OREP.KU.2011.MONTHLY.02(v0.4)" xfId="106"/>
    <cellStyle name="_МОДЕЛЬ_1 (2)_46EE.2011(v1.0)" xfId="107"/>
    <cellStyle name="_МОДЕЛЬ_1 (2)_46EE.2011(v1.0)_INVEST.EE.FACT.4.78(v1.1)" xfId="108"/>
    <cellStyle name="_МОДЕЛЬ_1 (2)_46EE.2011(v1.2)" xfId="109"/>
    <cellStyle name="_МОДЕЛЬ_1 (2)_ARMRAZR" xfId="110"/>
    <cellStyle name="_МОДЕЛЬ_1 (2)_BALANCE.WARM.2010.FACT(v1.0)" xfId="111"/>
    <cellStyle name="_МОДЕЛЬ_1 (2)_BALANCE.WARM.2010.PLAN" xfId="112"/>
    <cellStyle name="_МОДЕЛЬ_1 (2)_BALANCE.WARM.2011YEAR(v0.7)" xfId="113"/>
    <cellStyle name="_МОДЕЛЬ_1 (2)_BALANCE.WARM.2011YEAR.NEW.UPDATE.SCHEME" xfId="114"/>
    <cellStyle name="_МОДЕЛЬ_1 (2)_EE.2REK.P2011.4.78(v0.3)" xfId="115"/>
    <cellStyle name="_МОДЕЛЬ_1 (2)_FORM910.2012(v1.3)" xfId="116"/>
    <cellStyle name="_МОДЕЛЬ_1 (2)_INVEST.EE.COR.4.78(v0.2)" xfId="117"/>
    <cellStyle name="_МОДЕЛЬ_1 (2)_INVEST.EE.FACT.4.78(v1.1)" xfId="118"/>
    <cellStyle name="_МОДЕЛЬ_1 (2)_INVEST.EE.PLAN.4.78(v0.1)" xfId="119"/>
    <cellStyle name="_МОДЕЛЬ_1 (2)_INVEST.EE.PLAN.4.78(v0.3)" xfId="120"/>
    <cellStyle name="_МОДЕЛЬ_1 (2)_INVEST.EE.PLAN.4.78(v1.0)" xfId="121"/>
    <cellStyle name="_МОДЕЛЬ_1 (2)_INVEST.PLAN.4.78(v0.1)" xfId="122"/>
    <cellStyle name="_МОДЕЛЬ_1 (2)_INVEST.WARM.PLAN.4.78(v0.1)" xfId="123"/>
    <cellStyle name="_МОДЕЛЬ_1 (2)_INVEST_WARM_PLAN" xfId="124"/>
    <cellStyle name="_МОДЕЛЬ_1 (2)_NADB.JNVLS.APTEKA.2011(v1.3.3)" xfId="125"/>
    <cellStyle name="_МОДЕЛЬ_1 (2)_NADB.JNVLS.APTEKA.2011(v1.3.3)_INVEST.EE.FACT.4.78(v1.1)" xfId="126"/>
    <cellStyle name="_МОДЕЛЬ_1 (2)_NADB.JNVLS.APTEKA.2011(v1.3.4)" xfId="127"/>
    <cellStyle name="_МОДЕЛЬ_1 (2)_NADB.JNVLS.APTEKA.2011(v1.3.4)_INVEST.EE.FACT.4.78(v1.1)" xfId="128"/>
    <cellStyle name="_МОДЕЛЬ_1 (2)_PREDEL.JKH.UTV.2011(v1.0.1)" xfId="129"/>
    <cellStyle name="_МОДЕЛЬ_1 (2)_PREDEL.JKH.UTV.2011(v1.0.1)_INVEST.EE.FACT.4.78(v1.1)" xfId="130"/>
    <cellStyle name="_МОДЕЛЬ_1 (2)_PREDEL.JKH.UTV.2011(v1.1)" xfId="131"/>
    <cellStyle name="_МОДЕЛЬ_1 (2)_TEST.TEMPLATE" xfId="132"/>
    <cellStyle name="_МОДЕЛЬ_1 (2)_UPDATE.46EE.2011.TO.1.1" xfId="133"/>
    <cellStyle name="_МОДЕЛЬ_1 (2)_UPDATE.BALANCE.WARM.2011YEAR.TO.1.1" xfId="134"/>
    <cellStyle name="_МОДЕЛЬ_1 (2)_UPDATE.BALANCE.WARM.2011YEAR.TO.1.1_INVEST.EE.FACT.4.78(v1.1)" xfId="135"/>
    <cellStyle name="_МОДЕЛЬ_1 (2)_UPDATE.INVEST.EE.FACT.4.78.TO.1.2.64" xfId="136"/>
    <cellStyle name="_МОДЕЛЬ_1 (2)_UPDATE.NADB.JNVLS.APTEKA.2011.TO.1.3.4" xfId="137"/>
    <cellStyle name="_НВВ 2009 постатейно свод по филиалам_09_02_09" xfId="138"/>
    <cellStyle name="_НВВ 2009 постатейно свод по филиалам_для Валентина" xfId="139"/>
    <cellStyle name="_Омск" xfId="140"/>
    <cellStyle name="_ОТ ИД 2009" xfId="141"/>
    <cellStyle name="_пр 5 тариф RAB" xfId="142"/>
    <cellStyle name="_пр 5 тариф RAB 2" xfId="143"/>
    <cellStyle name="_пр 5 тариф RAB 2_OREP.KU.2011.MONTHLY.02(v0.1)" xfId="144"/>
    <cellStyle name="_пр 5 тариф RAB 2_OREP.KU.2011.MONTHLY.02(v0.4)" xfId="145"/>
    <cellStyle name="_пр 5 тариф RAB_46EE.2011(v1.0)" xfId="146"/>
    <cellStyle name="_пр 5 тариф RAB_46EE.2011(v1.0)_INVEST.EE.FACT.4.78(v1.1)" xfId="147"/>
    <cellStyle name="_пр 5 тариф RAB_46EE.2011(v1.2)" xfId="148"/>
    <cellStyle name="_пр 5 тариф RAB_ARMRAZR" xfId="149"/>
    <cellStyle name="_пр 5 тариф RAB_BALANCE.WARM.2010.FACT(v1.0)" xfId="150"/>
    <cellStyle name="_пр 5 тариф RAB_BALANCE.WARM.2010.PLAN" xfId="151"/>
    <cellStyle name="_пр 5 тариф RAB_BALANCE.WARM.2011YEAR(v0.7)" xfId="152"/>
    <cellStyle name="_пр 5 тариф RAB_BALANCE.WARM.2011YEAR.NEW.UPDATE.SCHEME" xfId="153"/>
    <cellStyle name="_пр 5 тариф RAB_EE.2REK.P2011.4.78(v0.3)" xfId="154"/>
    <cellStyle name="_пр 5 тариф RAB_FORM910.2012(v1.3)" xfId="155"/>
    <cellStyle name="_пр 5 тариф RAB_INVEST.EE.COR.4.78(v0.2)" xfId="156"/>
    <cellStyle name="_пр 5 тариф RAB_INVEST.EE.FACT.4.78(v1.1)" xfId="157"/>
    <cellStyle name="_пр 5 тариф RAB_INVEST.EE.PLAN.4.78(v0.1)" xfId="158"/>
    <cellStyle name="_пр 5 тариф RAB_INVEST.EE.PLAN.4.78(v0.3)" xfId="159"/>
    <cellStyle name="_пр 5 тариф RAB_INVEST.EE.PLAN.4.78(v1.0)" xfId="160"/>
    <cellStyle name="_пр 5 тариф RAB_INVEST.PLAN.4.78(v0.1)" xfId="161"/>
    <cellStyle name="_пр 5 тариф RAB_INVEST.WARM.PLAN.4.78(v0.1)" xfId="162"/>
    <cellStyle name="_пр 5 тариф RAB_INVEST_WARM_PLAN" xfId="163"/>
    <cellStyle name="_пр 5 тариф RAB_NADB.JNVLS.APTEKA.2011(v1.3.3)" xfId="164"/>
    <cellStyle name="_пр 5 тариф RAB_NADB.JNVLS.APTEKA.2011(v1.3.3)_INVEST.EE.FACT.4.78(v1.1)" xfId="165"/>
    <cellStyle name="_пр 5 тариф RAB_NADB.JNVLS.APTEKA.2011(v1.3.4)" xfId="166"/>
    <cellStyle name="_пр 5 тариф RAB_NADB.JNVLS.APTEKA.2011(v1.3.4)_INVEST.EE.FACT.4.78(v1.1)" xfId="167"/>
    <cellStyle name="_пр 5 тариф RAB_PREDEL.JKH.UTV.2011(v1.0.1)" xfId="168"/>
    <cellStyle name="_пр 5 тариф RAB_PREDEL.JKH.UTV.2011(v1.0.1)_INVEST.EE.FACT.4.78(v1.1)" xfId="169"/>
    <cellStyle name="_пр 5 тариф RAB_PREDEL.JKH.UTV.2011(v1.1)" xfId="170"/>
    <cellStyle name="_пр 5 тариф RAB_TEST.TEMPLATE" xfId="171"/>
    <cellStyle name="_пр 5 тариф RAB_UPDATE.46EE.2011.TO.1.1" xfId="172"/>
    <cellStyle name="_пр 5 тариф RAB_UPDATE.BALANCE.WARM.2011YEAR.TO.1.1" xfId="173"/>
    <cellStyle name="_пр 5 тариф RAB_UPDATE.BALANCE.WARM.2011YEAR.TO.1.1_INVEST.EE.FACT.4.78(v1.1)" xfId="174"/>
    <cellStyle name="_пр 5 тариф RAB_UPDATE.INVEST.EE.FACT.4.78.TO.1.2.64" xfId="175"/>
    <cellStyle name="_пр 5 тариф RAB_UPDATE.NADB.JNVLS.APTEKA.2011.TO.1.3.4" xfId="176"/>
    <cellStyle name="_Предожение _ДБП_2009 г ( согласованные БП)  (2)" xfId="177"/>
    <cellStyle name="_Приложение 2 0806 факт" xfId="178"/>
    <cellStyle name="_Приложение МТС-3-КС" xfId="179"/>
    <cellStyle name="_Приложение-МТС--2-1" xfId="180"/>
    <cellStyle name="_Расчет RAB_22072008" xfId="181"/>
    <cellStyle name="_Расчет RAB_22072008 2" xfId="182"/>
    <cellStyle name="_Расчет RAB_22072008 2_OREP.KU.2011.MONTHLY.02(v0.1)" xfId="183"/>
    <cellStyle name="_Расчет RAB_22072008 2_OREP.KU.2011.MONTHLY.02(v0.4)" xfId="184"/>
    <cellStyle name="_Расчет RAB_22072008_46EE.2011(v1.0)" xfId="185"/>
    <cellStyle name="_Расчет RAB_22072008_46EE.2011(v1.0)_INVEST.EE.FACT.4.78(v1.1)" xfId="186"/>
    <cellStyle name="_Расчет RAB_22072008_46EE.2011(v1.2)" xfId="187"/>
    <cellStyle name="_Расчет RAB_22072008_ARMRAZR" xfId="188"/>
    <cellStyle name="_Расчет RAB_22072008_BALANCE.WARM.2010.FACT(v1.0)" xfId="189"/>
    <cellStyle name="_Расчет RAB_22072008_BALANCE.WARM.2010.PLAN" xfId="190"/>
    <cellStyle name="_Расчет RAB_22072008_BALANCE.WARM.2011YEAR(v0.7)" xfId="191"/>
    <cellStyle name="_Расчет RAB_22072008_BALANCE.WARM.2011YEAR.NEW.UPDATE.SCHEME" xfId="192"/>
    <cellStyle name="_Расчет RAB_22072008_EE.2REK.P2011.4.78(v0.3)" xfId="193"/>
    <cellStyle name="_Расчет RAB_22072008_FORM910.2012(v1.3)" xfId="194"/>
    <cellStyle name="_Расчет RAB_22072008_INVEST.EE.COR.4.78(v0.2)" xfId="195"/>
    <cellStyle name="_Расчет RAB_22072008_INVEST.EE.FACT.4.78(v1.1)" xfId="196"/>
    <cellStyle name="_Расчет RAB_22072008_INVEST.EE.PLAN.4.78(v0.1)" xfId="197"/>
    <cellStyle name="_Расчет RAB_22072008_INVEST.EE.PLAN.4.78(v0.3)" xfId="198"/>
    <cellStyle name="_Расчет RAB_22072008_INVEST.EE.PLAN.4.78(v1.0)" xfId="199"/>
    <cellStyle name="_Расчет RAB_22072008_INVEST.PLAN.4.78(v0.1)" xfId="200"/>
    <cellStyle name="_Расчет RAB_22072008_INVEST.WARM.PLAN.4.78(v0.1)" xfId="201"/>
    <cellStyle name="_Расчет RAB_22072008_INVEST_WARM_PLAN" xfId="202"/>
    <cellStyle name="_Расчет RAB_22072008_NADB.JNVLS.APTEKA.2011(v1.3.3)" xfId="203"/>
    <cellStyle name="_Расчет RAB_22072008_NADB.JNVLS.APTEKA.2011(v1.3.3)_INVEST.EE.FACT.4.78(v1.1)" xfId="204"/>
    <cellStyle name="_Расчет RAB_22072008_NADB.JNVLS.APTEKA.2011(v1.3.4)" xfId="205"/>
    <cellStyle name="_Расчет RAB_22072008_NADB.JNVLS.APTEKA.2011(v1.3.4)_INVEST.EE.FACT.4.78(v1.1)" xfId="206"/>
    <cellStyle name="_Расчет RAB_22072008_PREDEL.JKH.UTV.2011(v1.0.1)" xfId="207"/>
    <cellStyle name="_Расчет RAB_22072008_PREDEL.JKH.UTV.2011(v1.0.1)_INVEST.EE.FACT.4.78(v1.1)" xfId="208"/>
    <cellStyle name="_Расчет RAB_22072008_PREDEL.JKH.UTV.2011(v1.1)" xfId="209"/>
    <cellStyle name="_Расчет RAB_22072008_TEST.TEMPLATE" xfId="210"/>
    <cellStyle name="_Расчет RAB_22072008_UPDATE.46EE.2011.TO.1.1" xfId="211"/>
    <cellStyle name="_Расчет RAB_22072008_UPDATE.BALANCE.WARM.2011YEAR.TO.1.1" xfId="212"/>
    <cellStyle name="_Расчет RAB_22072008_UPDATE.BALANCE.WARM.2011YEAR.TO.1.1_INVEST.EE.FACT.4.78(v1.1)" xfId="213"/>
    <cellStyle name="_Расчет RAB_22072008_UPDATE.INVEST.EE.FACT.4.78.TO.1.2.64" xfId="214"/>
    <cellStyle name="_Расчет RAB_22072008_UPDATE.NADB.JNVLS.APTEKA.2011.TO.1.3.4" xfId="215"/>
    <cellStyle name="_Расчет RAB_Лен и МОЭСК_с 2010 года_14.04.2009_со сглаж_version 3.0_без ФСК" xfId="216"/>
    <cellStyle name="_Расчет RAB_Лен и МОЭСК_с 2010 года_14.04.2009_со сглаж_version 3.0_без ФСК 2" xfId="217"/>
    <cellStyle name="_Расчет RAB_Лен и МОЭСК_с 2010 года_14.04.2009_со сглаж_version 3.0_без ФСК 2_OREP.KU.2011.MONTHLY.02(v0.1)" xfId="218"/>
    <cellStyle name="_Расчет RAB_Лен и МОЭСК_с 2010 года_14.04.2009_со сглаж_version 3.0_без ФСК 2_OREP.KU.2011.MONTHLY.02(v0.4)" xfId="219"/>
    <cellStyle name="_Расчет RAB_Лен и МОЭСК_с 2010 года_14.04.2009_со сглаж_version 3.0_без ФСК_46EE.2011(v1.0)" xfId="220"/>
    <cellStyle name="_Расчет RAB_Лен и МОЭСК_с 2010 года_14.04.2009_со сглаж_version 3.0_без ФСК_46EE.2011(v1.0)_INVEST.EE.FACT.4.78(v1.1)" xfId="221"/>
    <cellStyle name="_Расчет RAB_Лен и МОЭСК_с 2010 года_14.04.2009_со сглаж_version 3.0_без ФСК_46EE.2011(v1.2)" xfId="222"/>
    <cellStyle name="_Расчет RAB_Лен и МОЭСК_с 2010 года_14.04.2009_со сглаж_version 3.0_без ФСК_ARMRAZR" xfId="223"/>
    <cellStyle name="_Расчет RAB_Лен и МОЭСК_с 2010 года_14.04.2009_со сглаж_version 3.0_без ФСК_BALANCE.WARM.2010.FACT(v1.0)" xfId="224"/>
    <cellStyle name="_Расчет RAB_Лен и МОЭСК_с 2010 года_14.04.2009_со сглаж_version 3.0_без ФСК_BALANCE.WARM.2010.PLAN" xfId="225"/>
    <cellStyle name="_Расчет RAB_Лен и МОЭСК_с 2010 года_14.04.2009_со сглаж_version 3.0_без ФСК_BALANCE.WARM.2011YEAR(v0.7)" xfId="226"/>
    <cellStyle name="_Расчет RAB_Лен и МОЭСК_с 2010 года_14.04.2009_со сглаж_version 3.0_без ФСК_BALANCE.WARM.2011YEAR.NEW.UPDATE.SCHEME" xfId="227"/>
    <cellStyle name="_Расчет RAB_Лен и МОЭСК_с 2010 года_14.04.2009_со сглаж_version 3.0_без ФСК_EE.2REK.P2011.4.78(v0.3)" xfId="228"/>
    <cellStyle name="_Расчет RAB_Лен и МОЭСК_с 2010 года_14.04.2009_со сглаж_version 3.0_без ФСК_FORM910.2012(v1.3)" xfId="229"/>
    <cellStyle name="_Расчет RAB_Лен и МОЭСК_с 2010 года_14.04.2009_со сглаж_version 3.0_без ФСК_INVEST.EE.COR.4.78(v0.2)" xfId="230"/>
    <cellStyle name="_Расчет RAB_Лен и МОЭСК_с 2010 года_14.04.2009_со сглаж_version 3.0_без ФСК_INVEST.EE.FACT.4.78(v1.1)" xfId="231"/>
    <cellStyle name="_Расчет RAB_Лен и МОЭСК_с 2010 года_14.04.2009_со сглаж_version 3.0_без ФСК_INVEST.EE.PLAN.4.78(v0.1)" xfId="232"/>
    <cellStyle name="_Расчет RAB_Лен и МОЭСК_с 2010 года_14.04.2009_со сглаж_version 3.0_без ФСК_INVEST.EE.PLAN.4.78(v0.3)" xfId="233"/>
    <cellStyle name="_Расчет RAB_Лен и МОЭСК_с 2010 года_14.04.2009_со сглаж_version 3.0_без ФСК_INVEST.EE.PLAN.4.78(v1.0)" xfId="234"/>
    <cellStyle name="_Расчет RAB_Лен и МОЭСК_с 2010 года_14.04.2009_со сглаж_version 3.0_без ФСК_INVEST.PLAN.4.78(v0.1)" xfId="235"/>
    <cellStyle name="_Расчет RAB_Лен и МОЭСК_с 2010 года_14.04.2009_со сглаж_version 3.0_без ФСК_INVEST.WARM.PLAN.4.78(v0.1)" xfId="236"/>
    <cellStyle name="_Расчет RAB_Лен и МОЭСК_с 2010 года_14.04.2009_со сглаж_version 3.0_без ФСК_INVEST_WARM_PLAN" xfId="237"/>
    <cellStyle name="_Расчет RAB_Лен и МОЭСК_с 2010 года_14.04.2009_со сглаж_version 3.0_без ФСК_NADB.JNVLS.APTEKA.2011(v1.3.3)" xfId="238"/>
    <cellStyle name="_Расчет RAB_Лен и МОЭСК_с 2010 года_14.04.2009_со сглаж_version 3.0_без ФСК_NADB.JNVLS.APTEKA.2011(v1.3.3)_INVEST.EE.FACT.4.78(v1.1)" xfId="239"/>
    <cellStyle name="_Расчет RAB_Лен и МОЭСК_с 2010 года_14.04.2009_со сглаж_version 3.0_без ФСК_NADB.JNVLS.APTEKA.2011(v1.3.4)" xfId="240"/>
    <cellStyle name="_Расчет RAB_Лен и МОЭСК_с 2010 года_14.04.2009_со сглаж_version 3.0_без ФСК_NADB.JNVLS.APTEKA.2011(v1.3.4)_INVEST.EE.FACT.4.78(v1.1)" xfId="241"/>
    <cellStyle name="_Расчет RAB_Лен и МОЭСК_с 2010 года_14.04.2009_со сглаж_version 3.0_без ФСК_PREDEL.JKH.UTV.2011(v1.0.1)" xfId="242"/>
    <cellStyle name="_Расчет RAB_Лен и МОЭСК_с 2010 года_14.04.2009_со сглаж_version 3.0_без ФСК_PREDEL.JKH.UTV.2011(v1.0.1)_INVEST.EE.FACT.4.78(v1.1)" xfId="243"/>
    <cellStyle name="_Расчет RAB_Лен и МОЭСК_с 2010 года_14.04.2009_со сглаж_version 3.0_без ФСК_PREDEL.JKH.UTV.2011(v1.1)" xfId="244"/>
    <cellStyle name="_Расчет RAB_Лен и МОЭСК_с 2010 года_14.04.2009_со сглаж_version 3.0_без ФСК_TEST.TEMPLATE" xfId="245"/>
    <cellStyle name="_Расчет RAB_Лен и МОЭСК_с 2010 года_14.04.2009_со сглаж_version 3.0_без ФСК_UPDATE.46EE.2011.TO.1.1" xfId="246"/>
    <cellStyle name="_Расчет RAB_Лен и МОЭСК_с 2010 года_14.04.2009_со сглаж_version 3.0_без ФСК_UPDATE.BALANCE.WARM.2011YEAR.TO.1.1" xfId="247"/>
    <cellStyle name="_Расчет RAB_Лен и МОЭСК_с 2010 года_14.04.2009_со сглаж_version 3.0_без ФСК_UPDATE.BALANCE.WARM.2011YEAR.TO.1.1_INVEST.EE.FACT.4.78(v1.1)" xfId="248"/>
    <cellStyle name="_Расчет RAB_Лен и МОЭСК_с 2010 года_14.04.2009_со сглаж_version 3.0_без ФСК_UPDATE.INVEST.EE.FACT.4.78.TO.1.2.64" xfId="249"/>
    <cellStyle name="_Расчет RAB_Лен и МОЭСК_с 2010 года_14.04.2009_со сглаж_version 3.0_без ФСК_UPDATE.NADB.JNVLS.APTEKA.2011.TO.1.3.4" xfId="250"/>
    <cellStyle name="_Свод по ИПР (2)" xfId="251"/>
    <cellStyle name="_Справочник затрат_ЛХ_20.10.05" xfId="252"/>
    <cellStyle name="_таблицы для расчетов28-04-08_2006-2009_прибыль корр_по ИА" xfId="253"/>
    <cellStyle name="_таблицы для расчетов28-04-08_2006-2009с ИА" xfId="254"/>
    <cellStyle name="_Форма 6  РТК.xls(отчет по Адр пр. ЛО)" xfId="255"/>
    <cellStyle name="_Формат разбивки по МРСК_РСК" xfId="256"/>
    <cellStyle name="_Формат_для Согласования" xfId="257"/>
    <cellStyle name="_ХХХ Прил 2 Формы бюджетных документов 2007" xfId="258"/>
    <cellStyle name="_экон.форм-т ВО 1 с разбивкой" xfId="259"/>
    <cellStyle name="’К‰Э [0.00]" xfId="260"/>
    <cellStyle name="”€ќђќ‘ћ‚›‰" xfId="261"/>
    <cellStyle name="”€љ‘€ђћ‚ђќќ›‰" xfId="262"/>
    <cellStyle name="”ќђќ‘ћ‚›‰" xfId="263"/>
    <cellStyle name="”љ‘ђћ‚ђќќ›‰" xfId="264"/>
    <cellStyle name="„…ќ…†ќ›‰" xfId="265"/>
    <cellStyle name="€’ћѓћ‚›‰" xfId="266"/>
    <cellStyle name="‡ђѓћ‹ћ‚ћљ1" xfId="267"/>
    <cellStyle name="‡ђѓћ‹ћ‚ћљ2" xfId="268"/>
    <cellStyle name="’ћѓћ‚›‰" xfId="269"/>
    <cellStyle name="1Normal" xfId="270"/>
    <cellStyle name="20% - Accent1" xfId="271"/>
    <cellStyle name="20% - Accent1 2" xfId="272"/>
    <cellStyle name="20% - Accent1 3" xfId="273"/>
    <cellStyle name="20% - Accent1_46EE.2011(v1.0)" xfId="274"/>
    <cellStyle name="20% - Accent2" xfId="275"/>
    <cellStyle name="20% - Accent2 2" xfId="276"/>
    <cellStyle name="20% - Accent2 3" xfId="277"/>
    <cellStyle name="20% - Accent2_46EE.2011(v1.0)" xfId="278"/>
    <cellStyle name="20% - Accent3" xfId="279"/>
    <cellStyle name="20% - Accent3 2" xfId="280"/>
    <cellStyle name="20% - Accent3 3" xfId="281"/>
    <cellStyle name="20% - Accent3_46EE.2011(v1.0)" xfId="282"/>
    <cellStyle name="20% - Accent4" xfId="283"/>
    <cellStyle name="20% - Accent4 2" xfId="284"/>
    <cellStyle name="20% - Accent4 3" xfId="285"/>
    <cellStyle name="20% - Accent4_46EE.2011(v1.0)" xfId="286"/>
    <cellStyle name="20% - Accent5" xfId="287"/>
    <cellStyle name="20% - Accent5 2" xfId="288"/>
    <cellStyle name="20% - Accent5 3" xfId="289"/>
    <cellStyle name="20% - Accent5_46EE.2011(v1.0)" xfId="290"/>
    <cellStyle name="20% - Accent6" xfId="291"/>
    <cellStyle name="20% - Accent6 2" xfId="292"/>
    <cellStyle name="20% - Accent6 3" xfId="293"/>
    <cellStyle name="20% - Accent6_46EE.2011(v1.0)" xfId="294"/>
    <cellStyle name="20% - Акцент1" xfId="295"/>
    <cellStyle name="20% - Акцент1 10" xfId="296"/>
    <cellStyle name="20% - Акцент1 2" xfId="297"/>
    <cellStyle name="20% - Акцент1 2 2" xfId="298"/>
    <cellStyle name="20% - Акцент1 2 3" xfId="299"/>
    <cellStyle name="20% - Акцент1 2_46EE.2011(v1.0)" xfId="300"/>
    <cellStyle name="20% - Акцент1 3" xfId="301"/>
    <cellStyle name="20% - Акцент1 3 2" xfId="302"/>
    <cellStyle name="20% - Акцент1 3 3" xfId="303"/>
    <cellStyle name="20% - Акцент1 3_46EE.2011(v1.0)" xfId="304"/>
    <cellStyle name="20% - Акцент1 4" xfId="305"/>
    <cellStyle name="20% - Акцент1 4 2" xfId="306"/>
    <cellStyle name="20% - Акцент1 4 3" xfId="307"/>
    <cellStyle name="20% - Акцент1 4_46EE.2011(v1.0)" xfId="308"/>
    <cellStyle name="20% - Акцент1 5" xfId="309"/>
    <cellStyle name="20% - Акцент1 5 2" xfId="310"/>
    <cellStyle name="20% - Акцент1 5 3" xfId="311"/>
    <cellStyle name="20% - Акцент1 5_46EE.2011(v1.0)" xfId="312"/>
    <cellStyle name="20% - Акцент1 6" xfId="313"/>
    <cellStyle name="20% - Акцент1 6 2" xfId="314"/>
    <cellStyle name="20% - Акцент1 6 3" xfId="315"/>
    <cellStyle name="20% - Акцент1 6_46EE.2011(v1.0)" xfId="316"/>
    <cellStyle name="20% - Акцент1 7" xfId="317"/>
    <cellStyle name="20% - Акцент1 7 2" xfId="318"/>
    <cellStyle name="20% - Акцент1 7 3" xfId="319"/>
    <cellStyle name="20% - Акцент1 7_46EE.2011(v1.0)" xfId="320"/>
    <cellStyle name="20% - Акцент1 8" xfId="321"/>
    <cellStyle name="20% - Акцент1 8 2" xfId="322"/>
    <cellStyle name="20% - Акцент1 8 3" xfId="323"/>
    <cellStyle name="20% - Акцент1 8_46EE.2011(v1.0)" xfId="324"/>
    <cellStyle name="20% - Акцент1 9" xfId="325"/>
    <cellStyle name="20% - Акцент1 9 2" xfId="326"/>
    <cellStyle name="20% - Акцент1 9 3" xfId="327"/>
    <cellStyle name="20% - Акцент1 9_46EE.2011(v1.0)" xfId="328"/>
    <cellStyle name="20% - Акцент2" xfId="329"/>
    <cellStyle name="20% - Акцент2 10" xfId="330"/>
    <cellStyle name="20% - Акцент2 2" xfId="331"/>
    <cellStyle name="20% - Акцент2 2 2" xfId="332"/>
    <cellStyle name="20% - Акцент2 2 3" xfId="333"/>
    <cellStyle name="20% - Акцент2 2_46EE.2011(v1.0)" xfId="334"/>
    <cellStyle name="20% - Акцент2 3" xfId="335"/>
    <cellStyle name="20% - Акцент2 3 2" xfId="336"/>
    <cellStyle name="20% - Акцент2 3 3" xfId="337"/>
    <cellStyle name="20% - Акцент2 3_46EE.2011(v1.0)" xfId="338"/>
    <cellStyle name="20% - Акцент2 4" xfId="339"/>
    <cellStyle name="20% - Акцент2 4 2" xfId="340"/>
    <cellStyle name="20% - Акцент2 4 3" xfId="341"/>
    <cellStyle name="20% - Акцент2 4_46EE.2011(v1.0)" xfId="342"/>
    <cellStyle name="20% - Акцент2 5" xfId="343"/>
    <cellStyle name="20% - Акцент2 5 2" xfId="344"/>
    <cellStyle name="20% - Акцент2 5 3" xfId="345"/>
    <cellStyle name="20% - Акцент2 5_46EE.2011(v1.0)" xfId="346"/>
    <cellStyle name="20% - Акцент2 6" xfId="347"/>
    <cellStyle name="20% - Акцент2 6 2" xfId="348"/>
    <cellStyle name="20% - Акцент2 6 3" xfId="349"/>
    <cellStyle name="20% - Акцент2 6_46EE.2011(v1.0)" xfId="350"/>
    <cellStyle name="20% - Акцент2 7" xfId="351"/>
    <cellStyle name="20% - Акцент2 7 2" xfId="352"/>
    <cellStyle name="20% - Акцент2 7 3" xfId="353"/>
    <cellStyle name="20% - Акцент2 7_46EE.2011(v1.0)" xfId="354"/>
    <cellStyle name="20% - Акцент2 8" xfId="355"/>
    <cellStyle name="20% - Акцент2 8 2" xfId="356"/>
    <cellStyle name="20% - Акцент2 8 3" xfId="357"/>
    <cellStyle name="20% - Акцент2 8_46EE.2011(v1.0)" xfId="358"/>
    <cellStyle name="20% - Акцент2 9" xfId="359"/>
    <cellStyle name="20% - Акцент2 9 2" xfId="360"/>
    <cellStyle name="20% - Акцент2 9 3" xfId="361"/>
    <cellStyle name="20% - Акцент2 9_46EE.2011(v1.0)" xfId="362"/>
    <cellStyle name="20% - Акцент3" xfId="363"/>
    <cellStyle name="20% - Акцент3 10" xfId="364"/>
    <cellStyle name="20% - Акцент3 2" xfId="365"/>
    <cellStyle name="20% - Акцент3 2 2" xfId="366"/>
    <cellStyle name="20% - Акцент3 2 3" xfId="367"/>
    <cellStyle name="20% - Акцент3 2_46EE.2011(v1.0)" xfId="368"/>
    <cellStyle name="20% - Акцент3 3" xfId="369"/>
    <cellStyle name="20% - Акцент3 3 2" xfId="370"/>
    <cellStyle name="20% - Акцент3 3 3" xfId="371"/>
    <cellStyle name="20% - Акцент3 3_46EE.2011(v1.0)" xfId="372"/>
    <cellStyle name="20% - Акцент3 4" xfId="373"/>
    <cellStyle name="20% - Акцент3 4 2" xfId="374"/>
    <cellStyle name="20% - Акцент3 4 3" xfId="375"/>
    <cellStyle name="20% - Акцент3 4_46EE.2011(v1.0)" xfId="376"/>
    <cellStyle name="20% - Акцент3 5" xfId="377"/>
    <cellStyle name="20% - Акцент3 5 2" xfId="378"/>
    <cellStyle name="20% - Акцент3 5 3" xfId="379"/>
    <cellStyle name="20% - Акцент3 5_46EE.2011(v1.0)" xfId="380"/>
    <cellStyle name="20% - Акцент3 6" xfId="381"/>
    <cellStyle name="20% - Акцент3 6 2" xfId="382"/>
    <cellStyle name="20% - Акцент3 6 3" xfId="383"/>
    <cellStyle name="20% - Акцент3 6_46EE.2011(v1.0)" xfId="384"/>
    <cellStyle name="20% - Акцент3 7" xfId="385"/>
    <cellStyle name="20% - Акцент3 7 2" xfId="386"/>
    <cellStyle name="20% - Акцент3 7 3" xfId="387"/>
    <cellStyle name="20% - Акцент3 7_46EE.2011(v1.0)" xfId="388"/>
    <cellStyle name="20% - Акцент3 8" xfId="389"/>
    <cellStyle name="20% - Акцент3 8 2" xfId="390"/>
    <cellStyle name="20% - Акцент3 8 3" xfId="391"/>
    <cellStyle name="20% - Акцент3 8_46EE.2011(v1.0)" xfId="392"/>
    <cellStyle name="20% - Акцент3 9" xfId="393"/>
    <cellStyle name="20% - Акцент3 9 2" xfId="394"/>
    <cellStyle name="20% - Акцент3 9 3" xfId="395"/>
    <cellStyle name="20% - Акцент3 9_46EE.2011(v1.0)" xfId="396"/>
    <cellStyle name="20% - Акцент4" xfId="397"/>
    <cellStyle name="20% - Акцент4 10" xfId="398"/>
    <cellStyle name="20% - Акцент4 2" xfId="399"/>
    <cellStyle name="20% - Акцент4 2 2" xfId="400"/>
    <cellStyle name="20% - Акцент4 2 3" xfId="401"/>
    <cellStyle name="20% - Акцент4 2_46EE.2011(v1.0)" xfId="402"/>
    <cellStyle name="20% - Акцент4 3" xfId="403"/>
    <cellStyle name="20% - Акцент4 3 2" xfId="404"/>
    <cellStyle name="20% - Акцент4 3 3" xfId="405"/>
    <cellStyle name="20% - Акцент4 3_46EE.2011(v1.0)" xfId="406"/>
    <cellStyle name="20% - Акцент4 4" xfId="407"/>
    <cellStyle name="20% - Акцент4 4 2" xfId="408"/>
    <cellStyle name="20% - Акцент4 4 3" xfId="409"/>
    <cellStyle name="20% - Акцент4 4_46EE.2011(v1.0)" xfId="410"/>
    <cellStyle name="20% - Акцент4 5" xfId="411"/>
    <cellStyle name="20% - Акцент4 5 2" xfId="412"/>
    <cellStyle name="20% - Акцент4 5 3" xfId="413"/>
    <cellStyle name="20% - Акцент4 5_46EE.2011(v1.0)" xfId="414"/>
    <cellStyle name="20% - Акцент4 6" xfId="415"/>
    <cellStyle name="20% - Акцент4 6 2" xfId="416"/>
    <cellStyle name="20% - Акцент4 6 3" xfId="417"/>
    <cellStyle name="20% - Акцент4 6_46EE.2011(v1.0)" xfId="418"/>
    <cellStyle name="20% - Акцент4 7" xfId="419"/>
    <cellStyle name="20% - Акцент4 7 2" xfId="420"/>
    <cellStyle name="20% - Акцент4 7 3" xfId="421"/>
    <cellStyle name="20% - Акцент4 7_46EE.2011(v1.0)" xfId="422"/>
    <cellStyle name="20% - Акцент4 8" xfId="423"/>
    <cellStyle name="20% - Акцент4 8 2" xfId="424"/>
    <cellStyle name="20% - Акцент4 8 3" xfId="425"/>
    <cellStyle name="20% - Акцент4 8_46EE.2011(v1.0)" xfId="426"/>
    <cellStyle name="20% - Акцент4 9" xfId="427"/>
    <cellStyle name="20% - Акцент4 9 2" xfId="428"/>
    <cellStyle name="20% - Акцент4 9 3" xfId="429"/>
    <cellStyle name="20% - Акцент4 9_46EE.2011(v1.0)" xfId="430"/>
    <cellStyle name="20% - Акцент5" xfId="431"/>
    <cellStyle name="20% - Акцент5 10" xfId="432"/>
    <cellStyle name="20% - Акцент5 2" xfId="433"/>
    <cellStyle name="20% - Акцент5 2 2" xfId="434"/>
    <cellStyle name="20% - Акцент5 2 3" xfId="435"/>
    <cellStyle name="20% - Акцент5 2_46EE.2011(v1.0)" xfId="436"/>
    <cellStyle name="20% - Акцент5 3" xfId="437"/>
    <cellStyle name="20% - Акцент5 3 2" xfId="438"/>
    <cellStyle name="20% - Акцент5 3 3" xfId="439"/>
    <cellStyle name="20% - Акцент5 3_46EE.2011(v1.0)" xfId="440"/>
    <cellStyle name="20% - Акцент5 4" xfId="441"/>
    <cellStyle name="20% - Акцент5 4 2" xfId="442"/>
    <cellStyle name="20% - Акцент5 4 3" xfId="443"/>
    <cellStyle name="20% - Акцент5 4_46EE.2011(v1.0)" xfId="444"/>
    <cellStyle name="20% - Акцент5 5" xfId="445"/>
    <cellStyle name="20% - Акцент5 5 2" xfId="446"/>
    <cellStyle name="20% - Акцент5 5 3" xfId="447"/>
    <cellStyle name="20% - Акцент5 5_46EE.2011(v1.0)" xfId="448"/>
    <cellStyle name="20% - Акцент5 6" xfId="449"/>
    <cellStyle name="20% - Акцент5 6 2" xfId="450"/>
    <cellStyle name="20% - Акцент5 6 3" xfId="451"/>
    <cellStyle name="20% - Акцент5 6_46EE.2011(v1.0)" xfId="452"/>
    <cellStyle name="20% - Акцент5 7" xfId="453"/>
    <cellStyle name="20% - Акцент5 7 2" xfId="454"/>
    <cellStyle name="20% - Акцент5 7 3" xfId="455"/>
    <cellStyle name="20% - Акцент5 7_46EE.2011(v1.0)" xfId="456"/>
    <cellStyle name="20% - Акцент5 8" xfId="457"/>
    <cellStyle name="20% - Акцент5 8 2" xfId="458"/>
    <cellStyle name="20% - Акцент5 8 3" xfId="459"/>
    <cellStyle name="20% - Акцент5 8_46EE.2011(v1.0)" xfId="460"/>
    <cellStyle name="20% - Акцент5 9" xfId="461"/>
    <cellStyle name="20% - Акцент5 9 2" xfId="462"/>
    <cellStyle name="20% - Акцент5 9 3" xfId="463"/>
    <cellStyle name="20% - Акцент5 9_46EE.2011(v1.0)" xfId="464"/>
    <cellStyle name="20% - Акцент6" xfId="465"/>
    <cellStyle name="20% - Акцент6 10" xfId="466"/>
    <cellStyle name="20% - Акцент6 2" xfId="467"/>
    <cellStyle name="20% - Акцент6 2 2" xfId="468"/>
    <cellStyle name="20% - Акцент6 2 3" xfId="469"/>
    <cellStyle name="20% - Акцент6 2_46EE.2011(v1.0)" xfId="470"/>
    <cellStyle name="20% - Акцент6 3" xfId="471"/>
    <cellStyle name="20% - Акцент6 3 2" xfId="472"/>
    <cellStyle name="20% - Акцент6 3 3" xfId="473"/>
    <cellStyle name="20% - Акцент6 3_46EE.2011(v1.0)" xfId="474"/>
    <cellStyle name="20% - Акцент6 4" xfId="475"/>
    <cellStyle name="20% - Акцент6 4 2" xfId="476"/>
    <cellStyle name="20% - Акцент6 4 3" xfId="477"/>
    <cellStyle name="20% - Акцент6 4_46EE.2011(v1.0)" xfId="478"/>
    <cellStyle name="20% - Акцент6 5" xfId="479"/>
    <cellStyle name="20% - Акцент6 5 2" xfId="480"/>
    <cellStyle name="20% - Акцент6 5 3" xfId="481"/>
    <cellStyle name="20% - Акцент6 5_46EE.2011(v1.0)" xfId="482"/>
    <cellStyle name="20% - Акцент6 6" xfId="483"/>
    <cellStyle name="20% - Акцент6 6 2" xfId="484"/>
    <cellStyle name="20% - Акцент6 6 3" xfId="485"/>
    <cellStyle name="20% - Акцент6 6_46EE.2011(v1.0)" xfId="486"/>
    <cellStyle name="20% - Акцент6 7" xfId="487"/>
    <cellStyle name="20% - Акцент6 7 2" xfId="488"/>
    <cellStyle name="20% - Акцент6 7 3" xfId="489"/>
    <cellStyle name="20% - Акцент6 7_46EE.2011(v1.0)" xfId="490"/>
    <cellStyle name="20% - Акцент6 8" xfId="491"/>
    <cellStyle name="20% - Акцент6 8 2" xfId="492"/>
    <cellStyle name="20% - Акцент6 8 3" xfId="493"/>
    <cellStyle name="20% - Акцент6 8_46EE.2011(v1.0)" xfId="494"/>
    <cellStyle name="20% - Акцент6 9" xfId="495"/>
    <cellStyle name="20% - Акцент6 9 2" xfId="496"/>
    <cellStyle name="20% - Акцент6 9 3" xfId="497"/>
    <cellStyle name="20% - Акцент6 9_46EE.2011(v1.0)" xfId="498"/>
    <cellStyle name="40% - Accent1" xfId="499"/>
    <cellStyle name="40% - Accent1 2" xfId="500"/>
    <cellStyle name="40% - Accent1 3" xfId="501"/>
    <cellStyle name="40% - Accent1_46EE.2011(v1.0)" xfId="502"/>
    <cellStyle name="40% - Accent2" xfId="503"/>
    <cellStyle name="40% - Accent2 2" xfId="504"/>
    <cellStyle name="40% - Accent2 3" xfId="505"/>
    <cellStyle name="40% - Accent2_46EE.2011(v1.0)" xfId="506"/>
    <cellStyle name="40% - Accent3" xfId="507"/>
    <cellStyle name="40% - Accent3 2" xfId="508"/>
    <cellStyle name="40% - Accent3 3" xfId="509"/>
    <cellStyle name="40% - Accent3_46EE.2011(v1.0)" xfId="510"/>
    <cellStyle name="40% - Accent4" xfId="511"/>
    <cellStyle name="40% - Accent4 2" xfId="512"/>
    <cellStyle name="40% - Accent4 3" xfId="513"/>
    <cellStyle name="40% - Accent4_46EE.2011(v1.0)" xfId="514"/>
    <cellStyle name="40% - Accent5" xfId="515"/>
    <cellStyle name="40% - Accent5 2" xfId="516"/>
    <cellStyle name="40% - Accent5 3" xfId="517"/>
    <cellStyle name="40% - Accent5_46EE.2011(v1.0)" xfId="518"/>
    <cellStyle name="40% - Accent6" xfId="519"/>
    <cellStyle name="40% - Accent6 2" xfId="520"/>
    <cellStyle name="40% - Accent6 3" xfId="521"/>
    <cellStyle name="40% - Accent6_46EE.2011(v1.0)" xfId="522"/>
    <cellStyle name="40% - Акцент1" xfId="523"/>
    <cellStyle name="40% - Акцент1 10" xfId="524"/>
    <cellStyle name="40% - Акцент1 2" xfId="525"/>
    <cellStyle name="40% - Акцент1 2 2" xfId="526"/>
    <cellStyle name="40% - Акцент1 2 3" xfId="527"/>
    <cellStyle name="40% - Акцент1 2_46EE.2011(v1.0)" xfId="528"/>
    <cellStyle name="40% - Акцент1 3" xfId="529"/>
    <cellStyle name="40% - Акцент1 3 2" xfId="530"/>
    <cellStyle name="40% - Акцент1 3 3" xfId="531"/>
    <cellStyle name="40% - Акцент1 3_46EE.2011(v1.0)" xfId="532"/>
    <cellStyle name="40% - Акцент1 4" xfId="533"/>
    <cellStyle name="40% - Акцент1 4 2" xfId="534"/>
    <cellStyle name="40% - Акцент1 4 3" xfId="535"/>
    <cellStyle name="40% - Акцент1 4_46EE.2011(v1.0)" xfId="536"/>
    <cellStyle name="40% - Акцент1 5" xfId="537"/>
    <cellStyle name="40% - Акцент1 5 2" xfId="538"/>
    <cellStyle name="40% - Акцент1 5 3" xfId="539"/>
    <cellStyle name="40% - Акцент1 5_46EE.2011(v1.0)" xfId="540"/>
    <cellStyle name="40% - Акцент1 6" xfId="541"/>
    <cellStyle name="40% - Акцент1 6 2" xfId="542"/>
    <cellStyle name="40% - Акцент1 6 3" xfId="543"/>
    <cellStyle name="40% - Акцент1 6_46EE.2011(v1.0)" xfId="544"/>
    <cellStyle name="40% - Акцент1 7" xfId="545"/>
    <cellStyle name="40% - Акцент1 7 2" xfId="546"/>
    <cellStyle name="40% - Акцент1 7 3" xfId="547"/>
    <cellStyle name="40% - Акцент1 7_46EE.2011(v1.0)" xfId="548"/>
    <cellStyle name="40% - Акцент1 8" xfId="549"/>
    <cellStyle name="40% - Акцент1 8 2" xfId="550"/>
    <cellStyle name="40% - Акцент1 8 3" xfId="551"/>
    <cellStyle name="40% - Акцент1 8_46EE.2011(v1.0)" xfId="552"/>
    <cellStyle name="40% - Акцент1 9" xfId="553"/>
    <cellStyle name="40% - Акцент1 9 2" xfId="554"/>
    <cellStyle name="40% - Акцент1 9 3" xfId="555"/>
    <cellStyle name="40% - Акцент1 9_46EE.2011(v1.0)" xfId="556"/>
    <cellStyle name="40% - Акцент2" xfId="557"/>
    <cellStyle name="40% - Акцент2 10" xfId="558"/>
    <cellStyle name="40% - Акцент2 2" xfId="559"/>
    <cellStyle name="40% - Акцент2 2 2" xfId="560"/>
    <cellStyle name="40% - Акцент2 2 3" xfId="561"/>
    <cellStyle name="40% - Акцент2 2_46EE.2011(v1.0)" xfId="562"/>
    <cellStyle name="40% - Акцент2 3" xfId="563"/>
    <cellStyle name="40% - Акцент2 3 2" xfId="564"/>
    <cellStyle name="40% - Акцент2 3 3" xfId="565"/>
    <cellStyle name="40% - Акцент2 3_46EE.2011(v1.0)" xfId="566"/>
    <cellStyle name="40% - Акцент2 4" xfId="567"/>
    <cellStyle name="40% - Акцент2 4 2" xfId="568"/>
    <cellStyle name="40% - Акцент2 4 3" xfId="569"/>
    <cellStyle name="40% - Акцент2 4_46EE.2011(v1.0)" xfId="570"/>
    <cellStyle name="40% - Акцент2 5" xfId="571"/>
    <cellStyle name="40% - Акцент2 5 2" xfId="572"/>
    <cellStyle name="40% - Акцент2 5 3" xfId="573"/>
    <cellStyle name="40% - Акцент2 5_46EE.2011(v1.0)" xfId="574"/>
    <cellStyle name="40% - Акцент2 6" xfId="575"/>
    <cellStyle name="40% - Акцент2 6 2" xfId="576"/>
    <cellStyle name="40% - Акцент2 6 3" xfId="577"/>
    <cellStyle name="40% - Акцент2 6_46EE.2011(v1.0)" xfId="578"/>
    <cellStyle name="40% - Акцент2 7" xfId="579"/>
    <cellStyle name="40% - Акцент2 7 2" xfId="580"/>
    <cellStyle name="40% - Акцент2 7 3" xfId="581"/>
    <cellStyle name="40% - Акцент2 7_46EE.2011(v1.0)" xfId="582"/>
    <cellStyle name="40% - Акцент2 8" xfId="583"/>
    <cellStyle name="40% - Акцент2 8 2" xfId="584"/>
    <cellStyle name="40% - Акцент2 8 3" xfId="585"/>
    <cellStyle name="40% - Акцент2 8_46EE.2011(v1.0)" xfId="586"/>
    <cellStyle name="40% - Акцент2 9" xfId="587"/>
    <cellStyle name="40% - Акцент2 9 2" xfId="588"/>
    <cellStyle name="40% - Акцент2 9 3" xfId="589"/>
    <cellStyle name="40% - Акцент2 9_46EE.2011(v1.0)" xfId="590"/>
    <cellStyle name="40% - Акцент3" xfId="591"/>
    <cellStyle name="40% - Акцент3 10" xfId="592"/>
    <cellStyle name="40% - Акцент3 2" xfId="593"/>
    <cellStyle name="40% - Акцент3 2 2" xfId="594"/>
    <cellStyle name="40% - Акцент3 2 3" xfId="595"/>
    <cellStyle name="40% - Акцент3 2_46EE.2011(v1.0)" xfId="596"/>
    <cellStyle name="40% - Акцент3 3" xfId="597"/>
    <cellStyle name="40% - Акцент3 3 2" xfId="598"/>
    <cellStyle name="40% - Акцент3 3 3" xfId="599"/>
    <cellStyle name="40% - Акцент3 3_46EE.2011(v1.0)" xfId="600"/>
    <cellStyle name="40% - Акцент3 4" xfId="601"/>
    <cellStyle name="40% - Акцент3 4 2" xfId="602"/>
    <cellStyle name="40% - Акцент3 4 3" xfId="603"/>
    <cellStyle name="40% - Акцент3 4_46EE.2011(v1.0)" xfId="604"/>
    <cellStyle name="40% - Акцент3 5" xfId="605"/>
    <cellStyle name="40% - Акцент3 5 2" xfId="606"/>
    <cellStyle name="40% - Акцент3 5 3" xfId="607"/>
    <cellStyle name="40% - Акцент3 5_46EE.2011(v1.0)" xfId="608"/>
    <cellStyle name="40% - Акцент3 6" xfId="609"/>
    <cellStyle name="40% - Акцент3 6 2" xfId="610"/>
    <cellStyle name="40% - Акцент3 6 3" xfId="611"/>
    <cellStyle name="40% - Акцент3 6_46EE.2011(v1.0)" xfId="612"/>
    <cellStyle name="40% - Акцент3 7" xfId="613"/>
    <cellStyle name="40% - Акцент3 7 2" xfId="614"/>
    <cellStyle name="40% - Акцент3 7 3" xfId="615"/>
    <cellStyle name="40% - Акцент3 7_46EE.2011(v1.0)" xfId="616"/>
    <cellStyle name="40% - Акцент3 8" xfId="617"/>
    <cellStyle name="40% - Акцент3 8 2" xfId="618"/>
    <cellStyle name="40% - Акцент3 8 3" xfId="619"/>
    <cellStyle name="40% - Акцент3 8_46EE.2011(v1.0)" xfId="620"/>
    <cellStyle name="40% - Акцент3 9" xfId="621"/>
    <cellStyle name="40% - Акцент3 9 2" xfId="622"/>
    <cellStyle name="40% - Акцент3 9 3" xfId="623"/>
    <cellStyle name="40% - Акцент3 9_46EE.2011(v1.0)" xfId="624"/>
    <cellStyle name="40% - Акцент4" xfId="625"/>
    <cellStyle name="40% - Акцент4 10" xfId="626"/>
    <cellStyle name="40% - Акцент4 2" xfId="627"/>
    <cellStyle name="40% - Акцент4 2 2" xfId="628"/>
    <cellStyle name="40% - Акцент4 2 3" xfId="629"/>
    <cellStyle name="40% - Акцент4 2_46EE.2011(v1.0)" xfId="630"/>
    <cellStyle name="40% - Акцент4 3" xfId="631"/>
    <cellStyle name="40% - Акцент4 3 2" xfId="632"/>
    <cellStyle name="40% - Акцент4 3 3" xfId="633"/>
    <cellStyle name="40% - Акцент4 3_46EE.2011(v1.0)" xfId="634"/>
    <cellStyle name="40% - Акцент4 4" xfId="635"/>
    <cellStyle name="40% - Акцент4 4 2" xfId="636"/>
    <cellStyle name="40% - Акцент4 4 3" xfId="637"/>
    <cellStyle name="40% - Акцент4 4_46EE.2011(v1.0)" xfId="638"/>
    <cellStyle name="40% - Акцент4 5" xfId="639"/>
    <cellStyle name="40% - Акцент4 5 2" xfId="640"/>
    <cellStyle name="40% - Акцент4 5 3" xfId="641"/>
    <cellStyle name="40% - Акцент4 5_46EE.2011(v1.0)" xfId="642"/>
    <cellStyle name="40% - Акцент4 6" xfId="643"/>
    <cellStyle name="40% - Акцент4 6 2" xfId="644"/>
    <cellStyle name="40% - Акцент4 6 3" xfId="645"/>
    <cellStyle name="40% - Акцент4 6_46EE.2011(v1.0)" xfId="646"/>
    <cellStyle name="40% - Акцент4 7" xfId="647"/>
    <cellStyle name="40% - Акцент4 7 2" xfId="648"/>
    <cellStyle name="40% - Акцент4 7 3" xfId="649"/>
    <cellStyle name="40% - Акцент4 7_46EE.2011(v1.0)" xfId="650"/>
    <cellStyle name="40% - Акцент4 8" xfId="651"/>
    <cellStyle name="40% - Акцент4 8 2" xfId="652"/>
    <cellStyle name="40% - Акцент4 8 3" xfId="653"/>
    <cellStyle name="40% - Акцент4 8_46EE.2011(v1.0)" xfId="654"/>
    <cellStyle name="40% - Акцент4 9" xfId="655"/>
    <cellStyle name="40% - Акцент4 9 2" xfId="656"/>
    <cellStyle name="40% - Акцент4 9 3" xfId="657"/>
    <cellStyle name="40% - Акцент4 9_46EE.2011(v1.0)" xfId="658"/>
    <cellStyle name="40% - Акцент5" xfId="659"/>
    <cellStyle name="40% - Акцент5 10" xfId="660"/>
    <cellStyle name="40% - Акцент5 2" xfId="661"/>
    <cellStyle name="40% - Акцент5 2 2" xfId="662"/>
    <cellStyle name="40% - Акцент5 2 3" xfId="663"/>
    <cellStyle name="40% - Акцент5 2_46EE.2011(v1.0)" xfId="664"/>
    <cellStyle name="40% - Акцент5 3" xfId="665"/>
    <cellStyle name="40% - Акцент5 3 2" xfId="666"/>
    <cellStyle name="40% - Акцент5 3 3" xfId="667"/>
    <cellStyle name="40% - Акцент5 3_46EE.2011(v1.0)" xfId="668"/>
    <cellStyle name="40% - Акцент5 4" xfId="669"/>
    <cellStyle name="40% - Акцент5 4 2" xfId="670"/>
    <cellStyle name="40% - Акцент5 4 3" xfId="671"/>
    <cellStyle name="40% - Акцент5 4_46EE.2011(v1.0)" xfId="672"/>
    <cellStyle name="40% - Акцент5 5" xfId="673"/>
    <cellStyle name="40% - Акцент5 5 2" xfId="674"/>
    <cellStyle name="40% - Акцент5 5 3" xfId="675"/>
    <cellStyle name="40% - Акцент5 5_46EE.2011(v1.0)" xfId="676"/>
    <cellStyle name="40% - Акцент5 6" xfId="677"/>
    <cellStyle name="40% - Акцент5 6 2" xfId="678"/>
    <cellStyle name="40% - Акцент5 6 3" xfId="679"/>
    <cellStyle name="40% - Акцент5 6_46EE.2011(v1.0)" xfId="680"/>
    <cellStyle name="40% - Акцент5 7" xfId="681"/>
    <cellStyle name="40% - Акцент5 7 2" xfId="682"/>
    <cellStyle name="40% - Акцент5 7 3" xfId="683"/>
    <cellStyle name="40% - Акцент5 7_46EE.2011(v1.0)" xfId="684"/>
    <cellStyle name="40% - Акцент5 8" xfId="685"/>
    <cellStyle name="40% - Акцент5 8 2" xfId="686"/>
    <cellStyle name="40% - Акцент5 8 3" xfId="687"/>
    <cellStyle name="40% - Акцент5 8_46EE.2011(v1.0)" xfId="688"/>
    <cellStyle name="40% - Акцент5 9" xfId="689"/>
    <cellStyle name="40% - Акцент5 9 2" xfId="690"/>
    <cellStyle name="40% - Акцент5 9 3" xfId="691"/>
    <cellStyle name="40% - Акцент5 9_46EE.2011(v1.0)" xfId="692"/>
    <cellStyle name="40% - Акцент6" xfId="693"/>
    <cellStyle name="40% - Акцент6 10" xfId="694"/>
    <cellStyle name="40% - Акцент6 2" xfId="695"/>
    <cellStyle name="40% - Акцент6 2 2" xfId="696"/>
    <cellStyle name="40% - Акцент6 2 3" xfId="697"/>
    <cellStyle name="40% - Акцент6 2_46EE.2011(v1.0)" xfId="698"/>
    <cellStyle name="40% - Акцент6 3" xfId="699"/>
    <cellStyle name="40% - Акцент6 3 2" xfId="700"/>
    <cellStyle name="40% - Акцент6 3 3" xfId="701"/>
    <cellStyle name="40% - Акцент6 3_46EE.2011(v1.0)" xfId="702"/>
    <cellStyle name="40% - Акцент6 4" xfId="703"/>
    <cellStyle name="40% - Акцент6 4 2" xfId="704"/>
    <cellStyle name="40% - Акцент6 4 3" xfId="705"/>
    <cellStyle name="40% - Акцент6 4_46EE.2011(v1.0)" xfId="706"/>
    <cellStyle name="40% - Акцент6 5" xfId="707"/>
    <cellStyle name="40% - Акцент6 5 2" xfId="708"/>
    <cellStyle name="40% - Акцент6 5 3" xfId="709"/>
    <cellStyle name="40% - Акцент6 5_46EE.2011(v1.0)" xfId="710"/>
    <cellStyle name="40% - Акцент6 6" xfId="711"/>
    <cellStyle name="40% - Акцент6 6 2" xfId="712"/>
    <cellStyle name="40% - Акцент6 6 3" xfId="713"/>
    <cellStyle name="40% - Акцент6 6_46EE.2011(v1.0)" xfId="714"/>
    <cellStyle name="40% - Акцент6 7" xfId="715"/>
    <cellStyle name="40% - Акцент6 7 2" xfId="716"/>
    <cellStyle name="40% - Акцент6 7 3" xfId="717"/>
    <cellStyle name="40% - Акцент6 7_46EE.2011(v1.0)" xfId="718"/>
    <cellStyle name="40% - Акцент6 8" xfId="719"/>
    <cellStyle name="40% - Акцент6 8 2" xfId="720"/>
    <cellStyle name="40% - Акцент6 8 3" xfId="721"/>
    <cellStyle name="40% - Акцент6 8_46EE.2011(v1.0)" xfId="722"/>
    <cellStyle name="40% - Акцент6 9" xfId="723"/>
    <cellStyle name="40% - Акцент6 9 2" xfId="724"/>
    <cellStyle name="40% - Акцент6 9 3" xfId="725"/>
    <cellStyle name="40% - Акцент6 9_46EE.2011(v1.0)" xfId="726"/>
    <cellStyle name="60% - Accent1" xfId="727"/>
    <cellStyle name="60% - Accent2" xfId="728"/>
    <cellStyle name="60% - Accent3" xfId="729"/>
    <cellStyle name="60% - Accent4" xfId="730"/>
    <cellStyle name="60% - Accent5" xfId="731"/>
    <cellStyle name="60% - Accent6" xfId="732"/>
    <cellStyle name="60% - Акцент1" xfId="733"/>
    <cellStyle name="60% - Акцент1 2" xfId="734"/>
    <cellStyle name="60% - Акцент1 2 2" xfId="735"/>
    <cellStyle name="60% - Акцент1 3" xfId="736"/>
    <cellStyle name="60% - Акцент1 3 2" xfId="737"/>
    <cellStyle name="60% - Акцент1 4" xfId="738"/>
    <cellStyle name="60% - Акцент1 4 2" xfId="739"/>
    <cellStyle name="60% - Акцент1 5" xfId="740"/>
    <cellStyle name="60% - Акцент1 5 2" xfId="741"/>
    <cellStyle name="60% - Акцент1 6" xfId="742"/>
    <cellStyle name="60% - Акцент1 6 2" xfId="743"/>
    <cellStyle name="60% - Акцент1 7" xfId="744"/>
    <cellStyle name="60% - Акцент1 7 2" xfId="745"/>
    <cellStyle name="60% - Акцент1 8" xfId="746"/>
    <cellStyle name="60% - Акцент1 8 2" xfId="747"/>
    <cellStyle name="60% - Акцент1 9" xfId="748"/>
    <cellStyle name="60% - Акцент1 9 2" xfId="749"/>
    <cellStyle name="60% - Акцент2" xfId="750"/>
    <cellStyle name="60% - Акцент2 2" xfId="751"/>
    <cellStyle name="60% - Акцент2 2 2" xfId="752"/>
    <cellStyle name="60% - Акцент2 3" xfId="753"/>
    <cellStyle name="60% - Акцент2 3 2" xfId="754"/>
    <cellStyle name="60% - Акцент2 4" xfId="755"/>
    <cellStyle name="60% - Акцент2 4 2" xfId="756"/>
    <cellStyle name="60% - Акцент2 5" xfId="757"/>
    <cellStyle name="60% - Акцент2 5 2" xfId="758"/>
    <cellStyle name="60% - Акцент2 6" xfId="759"/>
    <cellStyle name="60% - Акцент2 6 2" xfId="760"/>
    <cellStyle name="60% - Акцент2 7" xfId="761"/>
    <cellStyle name="60% - Акцент2 7 2" xfId="762"/>
    <cellStyle name="60% - Акцент2 8" xfId="763"/>
    <cellStyle name="60% - Акцент2 8 2" xfId="764"/>
    <cellStyle name="60% - Акцент2 9" xfId="765"/>
    <cellStyle name="60% - Акцент2 9 2" xfId="766"/>
    <cellStyle name="60% - Акцент3" xfId="767"/>
    <cellStyle name="60% - Акцент3 2" xfId="768"/>
    <cellStyle name="60% - Акцент3 2 2" xfId="769"/>
    <cellStyle name="60% - Акцент3 3" xfId="770"/>
    <cellStyle name="60% - Акцент3 3 2" xfId="771"/>
    <cellStyle name="60% - Акцент3 4" xfId="772"/>
    <cellStyle name="60% - Акцент3 4 2" xfId="773"/>
    <cellStyle name="60% - Акцент3 5" xfId="774"/>
    <cellStyle name="60% - Акцент3 5 2" xfId="775"/>
    <cellStyle name="60% - Акцент3 6" xfId="776"/>
    <cellStyle name="60% - Акцент3 6 2" xfId="777"/>
    <cellStyle name="60% - Акцент3 7" xfId="778"/>
    <cellStyle name="60% - Акцент3 7 2" xfId="779"/>
    <cellStyle name="60% - Акцент3 8" xfId="780"/>
    <cellStyle name="60% - Акцент3 8 2" xfId="781"/>
    <cellStyle name="60% - Акцент3 9" xfId="782"/>
    <cellStyle name="60% - Акцент3 9 2" xfId="783"/>
    <cellStyle name="60% - Акцент4" xfId="784"/>
    <cellStyle name="60% - Акцент4 2" xfId="785"/>
    <cellStyle name="60% - Акцент4 2 2" xfId="786"/>
    <cellStyle name="60% - Акцент4 3" xfId="787"/>
    <cellStyle name="60% - Акцент4 3 2" xfId="788"/>
    <cellStyle name="60% - Акцент4 4" xfId="789"/>
    <cellStyle name="60% - Акцент4 4 2" xfId="790"/>
    <cellStyle name="60% - Акцент4 5" xfId="791"/>
    <cellStyle name="60% - Акцент4 5 2" xfId="792"/>
    <cellStyle name="60% - Акцент4 6" xfId="793"/>
    <cellStyle name="60% - Акцент4 6 2" xfId="794"/>
    <cellStyle name="60% - Акцент4 7" xfId="795"/>
    <cellStyle name="60% - Акцент4 7 2" xfId="796"/>
    <cellStyle name="60% - Акцент4 8" xfId="797"/>
    <cellStyle name="60% - Акцент4 8 2" xfId="798"/>
    <cellStyle name="60% - Акцент4 9" xfId="799"/>
    <cellStyle name="60% - Акцент4 9 2" xfId="800"/>
    <cellStyle name="60% - Акцент5" xfId="801"/>
    <cellStyle name="60% - Акцент5 2" xfId="802"/>
    <cellStyle name="60% - Акцент5 2 2" xfId="803"/>
    <cellStyle name="60% - Акцент5 3" xfId="804"/>
    <cellStyle name="60% - Акцент5 3 2" xfId="805"/>
    <cellStyle name="60% - Акцент5 4" xfId="806"/>
    <cellStyle name="60% - Акцент5 4 2" xfId="807"/>
    <cellStyle name="60% - Акцент5 5" xfId="808"/>
    <cellStyle name="60% - Акцент5 5 2" xfId="809"/>
    <cellStyle name="60% - Акцент5 6" xfId="810"/>
    <cellStyle name="60% - Акцент5 6 2" xfId="811"/>
    <cellStyle name="60% - Акцент5 7" xfId="812"/>
    <cellStyle name="60% - Акцент5 7 2" xfId="813"/>
    <cellStyle name="60% - Акцент5 8" xfId="814"/>
    <cellStyle name="60% - Акцент5 8 2" xfId="815"/>
    <cellStyle name="60% - Акцент5 9" xfId="816"/>
    <cellStyle name="60% - Акцент5 9 2" xfId="817"/>
    <cellStyle name="60% - Акцент6" xfId="818"/>
    <cellStyle name="60% - Акцент6 2" xfId="819"/>
    <cellStyle name="60% - Акцент6 2 2" xfId="820"/>
    <cellStyle name="60% - Акцент6 3" xfId="821"/>
    <cellStyle name="60% - Акцент6 3 2" xfId="822"/>
    <cellStyle name="60% - Акцент6 4" xfId="823"/>
    <cellStyle name="60% - Акцент6 4 2" xfId="824"/>
    <cellStyle name="60% - Акцент6 5" xfId="825"/>
    <cellStyle name="60% - Акцент6 5 2" xfId="826"/>
    <cellStyle name="60% - Акцент6 6" xfId="827"/>
    <cellStyle name="60% - Акцент6 6 2" xfId="828"/>
    <cellStyle name="60% - Акцент6 7" xfId="829"/>
    <cellStyle name="60% - Акцент6 7 2" xfId="830"/>
    <cellStyle name="60% - Акцент6 8" xfId="831"/>
    <cellStyle name="60% - Акцент6 8 2" xfId="832"/>
    <cellStyle name="60% - Акцент6 9" xfId="833"/>
    <cellStyle name="60% - Акцент6 9 2" xfId="834"/>
    <cellStyle name="Accent1" xfId="835"/>
    <cellStyle name="Accent2" xfId="836"/>
    <cellStyle name="Accent3" xfId="837"/>
    <cellStyle name="Accent4" xfId="838"/>
    <cellStyle name="Accent5" xfId="839"/>
    <cellStyle name="Accent6" xfId="840"/>
    <cellStyle name="Ăčďĺđńńűëęŕ" xfId="841"/>
    <cellStyle name="AFE" xfId="842"/>
    <cellStyle name="Áĺççŕůčňíűé" xfId="843"/>
    <cellStyle name="Äĺíĺćíűé [0]_(ňŕá 3č)" xfId="844"/>
    <cellStyle name="Äĺíĺćíűé_(ňŕá 3č)" xfId="845"/>
    <cellStyle name="Bad" xfId="846"/>
    <cellStyle name="Blue" xfId="847"/>
    <cellStyle name="Body_$Dollars" xfId="848"/>
    <cellStyle name="Calculation" xfId="849"/>
    <cellStyle name="Check Cell" xfId="850"/>
    <cellStyle name="Chek" xfId="851"/>
    <cellStyle name="Comma [0]_Adjusted FS 1299" xfId="852"/>
    <cellStyle name="Comma 0" xfId="853"/>
    <cellStyle name="Comma 0*" xfId="854"/>
    <cellStyle name="Comma 2" xfId="855"/>
    <cellStyle name="Comma 3*" xfId="856"/>
    <cellStyle name="Comma_Adjusted FS 1299" xfId="857"/>
    <cellStyle name="Comma0" xfId="858"/>
    <cellStyle name="Çŕůčňíűé" xfId="859"/>
    <cellStyle name="Currency [0]" xfId="860"/>
    <cellStyle name="Currency [0] 2" xfId="861"/>
    <cellStyle name="Currency [0] 2 2" xfId="862"/>
    <cellStyle name="Currency [0] 2 3" xfId="863"/>
    <cellStyle name="Currency [0] 2 4" xfId="864"/>
    <cellStyle name="Currency [0] 2 5" xfId="865"/>
    <cellStyle name="Currency [0] 2 6" xfId="866"/>
    <cellStyle name="Currency [0] 2 7" xfId="867"/>
    <cellStyle name="Currency [0] 2 8" xfId="868"/>
    <cellStyle name="Currency [0] 2 9" xfId="869"/>
    <cellStyle name="Currency [0] 3" xfId="870"/>
    <cellStyle name="Currency [0] 3 2" xfId="871"/>
    <cellStyle name="Currency [0] 3 3" xfId="872"/>
    <cellStyle name="Currency [0] 3 4" xfId="873"/>
    <cellStyle name="Currency [0] 3 5" xfId="874"/>
    <cellStyle name="Currency [0] 3 6" xfId="875"/>
    <cellStyle name="Currency [0] 3 7" xfId="876"/>
    <cellStyle name="Currency [0] 3 8" xfId="877"/>
    <cellStyle name="Currency [0] 3 9" xfId="878"/>
    <cellStyle name="Currency [0] 4" xfId="879"/>
    <cellStyle name="Currency [0] 4 2" xfId="880"/>
    <cellStyle name="Currency [0] 4 3" xfId="881"/>
    <cellStyle name="Currency [0] 4 4" xfId="882"/>
    <cellStyle name="Currency [0] 4 5" xfId="883"/>
    <cellStyle name="Currency [0] 4 6" xfId="884"/>
    <cellStyle name="Currency [0] 4 7" xfId="885"/>
    <cellStyle name="Currency [0] 4 8" xfId="886"/>
    <cellStyle name="Currency [0] 4 9" xfId="887"/>
    <cellStyle name="Currency [0] 5" xfId="888"/>
    <cellStyle name="Currency [0] 5 2" xfId="889"/>
    <cellStyle name="Currency [0] 5 3" xfId="890"/>
    <cellStyle name="Currency [0] 5 4" xfId="891"/>
    <cellStyle name="Currency [0] 5 5" xfId="892"/>
    <cellStyle name="Currency [0] 5 6" xfId="893"/>
    <cellStyle name="Currency [0] 5 7" xfId="894"/>
    <cellStyle name="Currency [0] 5 8" xfId="895"/>
    <cellStyle name="Currency [0] 5 9" xfId="896"/>
    <cellStyle name="Currency [0] 6" xfId="897"/>
    <cellStyle name="Currency [0] 6 2" xfId="898"/>
    <cellStyle name="Currency [0] 6 3" xfId="899"/>
    <cellStyle name="Currency [0] 7" xfId="900"/>
    <cellStyle name="Currency [0] 7 2" xfId="901"/>
    <cellStyle name="Currency [0] 7 3" xfId="902"/>
    <cellStyle name="Currency [0] 8" xfId="903"/>
    <cellStyle name="Currency [0] 8 2" xfId="904"/>
    <cellStyle name="Currency [0] 8 3" xfId="905"/>
    <cellStyle name="Currency 0" xfId="906"/>
    <cellStyle name="Currency 2" xfId="907"/>
    <cellStyle name="Currency_06_9m" xfId="908"/>
    <cellStyle name="Currency0" xfId="909"/>
    <cellStyle name="Currency2" xfId="910"/>
    <cellStyle name="Date" xfId="911"/>
    <cellStyle name="Date Aligned" xfId="912"/>
    <cellStyle name="Dates" xfId="913"/>
    <cellStyle name="Dezimal [0]_NEGS" xfId="914"/>
    <cellStyle name="Dezimal_NEGS" xfId="915"/>
    <cellStyle name="Dotted Line" xfId="916"/>
    <cellStyle name="E&amp;Y House" xfId="917"/>
    <cellStyle name="E-mail" xfId="918"/>
    <cellStyle name="E-mail 2" xfId="919"/>
    <cellStyle name="E-mail_ARMRAZR" xfId="920"/>
    <cellStyle name="Euro" xfId="921"/>
    <cellStyle name="ew" xfId="922"/>
    <cellStyle name="Explanatory Text" xfId="923"/>
    <cellStyle name="F2" xfId="924"/>
    <cellStyle name="F3" xfId="925"/>
    <cellStyle name="F4" xfId="926"/>
    <cellStyle name="F5" xfId="927"/>
    <cellStyle name="F6" xfId="928"/>
    <cellStyle name="F7" xfId="929"/>
    <cellStyle name="F8" xfId="930"/>
    <cellStyle name="Fixed" xfId="931"/>
    <cellStyle name="fo]&#13;&#10;UserName=Murat Zelef&#13;&#10;UserCompany=Bumerang&#13;&#10;&#13;&#10;[File Paths]&#13;&#10;WorkingDirectory=C:\EQUIS\DLWIN&#13;&#10;DownLoader=C" xfId="932"/>
    <cellStyle name="Followed Hyperlink" xfId="933"/>
    <cellStyle name="Footnote" xfId="934"/>
    <cellStyle name="Good" xfId="935"/>
    <cellStyle name="hard no" xfId="936"/>
    <cellStyle name="Hard Percent" xfId="937"/>
    <cellStyle name="hardno" xfId="938"/>
    <cellStyle name="Header" xfId="939"/>
    <cellStyle name="Heading" xfId="940"/>
    <cellStyle name="Heading 1" xfId="941"/>
    <cellStyle name="Heading 2" xfId="942"/>
    <cellStyle name="Heading 3" xfId="943"/>
    <cellStyle name="Heading 4" xfId="944"/>
    <cellStyle name="Heading_GP.ITOG.4.78(v1.0) - для разделения" xfId="945"/>
    <cellStyle name="Heading2" xfId="946"/>
    <cellStyle name="Heading2 2" xfId="947"/>
    <cellStyle name="Heading2_ARMRAZR" xfId="948"/>
    <cellStyle name="Hyperlink" xfId="949"/>
    <cellStyle name="Îáű÷íűé__FES" xfId="950"/>
    <cellStyle name="Îáû÷íûé_cogs" xfId="951"/>
    <cellStyle name="Îňęđűâŕâřŕ˙ń˙ ăčďĺđńńűëęŕ" xfId="952"/>
    <cellStyle name="Info" xfId="953"/>
    <cellStyle name="Input" xfId="954"/>
    <cellStyle name="InputCurrency" xfId="955"/>
    <cellStyle name="InputCurrency2" xfId="956"/>
    <cellStyle name="InputMultiple1" xfId="957"/>
    <cellStyle name="InputPercent1" xfId="958"/>
    <cellStyle name="Inputs" xfId="959"/>
    <cellStyle name="Inputs (const)" xfId="960"/>
    <cellStyle name="Inputs (const) 2" xfId="961"/>
    <cellStyle name="Inputs (const)_ARMRAZR" xfId="962"/>
    <cellStyle name="Inputs 2" xfId="963"/>
    <cellStyle name="Inputs Co" xfId="964"/>
    <cellStyle name="Inputs_46EE.2011(v1.0)" xfId="965"/>
    <cellStyle name="Linked Cell" xfId="966"/>
    <cellStyle name="Millares [0]_RESULTS" xfId="967"/>
    <cellStyle name="Millares_RESULTS" xfId="968"/>
    <cellStyle name="Milliers [0]_RESULTS" xfId="969"/>
    <cellStyle name="Milliers_RESULTS" xfId="970"/>
    <cellStyle name="mnb" xfId="971"/>
    <cellStyle name="Moneda [0]_RESULTS" xfId="972"/>
    <cellStyle name="Moneda_RESULTS" xfId="973"/>
    <cellStyle name="Monétaire [0]_RESULTS" xfId="974"/>
    <cellStyle name="Monétaire_RESULTS" xfId="975"/>
    <cellStyle name="Multiple" xfId="976"/>
    <cellStyle name="Multiple1" xfId="977"/>
    <cellStyle name="MultipleBelow" xfId="978"/>
    <cellStyle name="namber" xfId="979"/>
    <cellStyle name="Neutral" xfId="980"/>
    <cellStyle name="Norma11l" xfId="981"/>
    <cellStyle name="normal" xfId="982"/>
    <cellStyle name="Normal - Style1" xfId="983"/>
    <cellStyle name="normal 10" xfId="984"/>
    <cellStyle name="Normal 2" xfId="985"/>
    <cellStyle name="Normal 2 2" xfId="986"/>
    <cellStyle name="Normal 2 3" xfId="987"/>
    <cellStyle name="normal 3" xfId="988"/>
    <cellStyle name="normal 4" xfId="989"/>
    <cellStyle name="normal 5" xfId="990"/>
    <cellStyle name="normal 6" xfId="991"/>
    <cellStyle name="normal 7" xfId="992"/>
    <cellStyle name="normal 8" xfId="993"/>
    <cellStyle name="normal 9" xfId="994"/>
    <cellStyle name="Normal." xfId="995"/>
    <cellStyle name="Normal_06_9m" xfId="996"/>
    <cellStyle name="Normal1" xfId="997"/>
    <cellStyle name="Normal2" xfId="998"/>
    <cellStyle name="NormalGB" xfId="999"/>
    <cellStyle name="Normalny_24. 02. 97." xfId="1000"/>
    <cellStyle name="normбlnм_laroux" xfId="1001"/>
    <cellStyle name="Note" xfId="1002"/>
    <cellStyle name="number" xfId="1003"/>
    <cellStyle name="Ôčíŕíńîâűé [0]_(ňŕá 3č)" xfId="1004"/>
    <cellStyle name="Ôčíŕíńîâűé_(ňŕá 3č)" xfId="1005"/>
    <cellStyle name="Option" xfId="1006"/>
    <cellStyle name="Òûñÿ÷è [0]_cogs" xfId="1007"/>
    <cellStyle name="Òûñÿ÷è_cogs" xfId="1008"/>
    <cellStyle name="Output" xfId="1009"/>
    <cellStyle name="Page Number" xfId="1010"/>
    <cellStyle name="pb_page_heading_LS" xfId="1011"/>
    <cellStyle name="Percent_RS_Lianozovo-Samara_9m01" xfId="1012"/>
    <cellStyle name="Percent1" xfId="1013"/>
    <cellStyle name="Piug" xfId="1014"/>
    <cellStyle name="Plug" xfId="1015"/>
    <cellStyle name="Price_Body" xfId="1016"/>
    <cellStyle name="prochrek" xfId="1017"/>
    <cellStyle name="Protected" xfId="1018"/>
    <cellStyle name="Salomon Logo" xfId="1019"/>
    <cellStyle name="SAPBEXaggData" xfId="1020"/>
    <cellStyle name="SAPBEXaggDataEmph" xfId="1021"/>
    <cellStyle name="SAPBEXaggItem" xfId="1022"/>
    <cellStyle name="SAPBEXaggItemX" xfId="1023"/>
    <cellStyle name="SAPBEXchaText" xfId="1024"/>
    <cellStyle name="SAPBEXexcBad7" xfId="1025"/>
    <cellStyle name="SAPBEXexcBad8" xfId="1026"/>
    <cellStyle name="SAPBEXexcBad9" xfId="1027"/>
    <cellStyle name="SAPBEXexcCritical4" xfId="1028"/>
    <cellStyle name="SAPBEXexcCritical5" xfId="1029"/>
    <cellStyle name="SAPBEXexcCritical6" xfId="1030"/>
    <cellStyle name="SAPBEXexcGood1" xfId="1031"/>
    <cellStyle name="SAPBEXexcGood2" xfId="1032"/>
    <cellStyle name="SAPBEXexcGood3" xfId="1033"/>
    <cellStyle name="SAPBEXfilterDrill" xfId="1034"/>
    <cellStyle name="SAPBEXfilterItem" xfId="1035"/>
    <cellStyle name="SAPBEXfilterText" xfId="1036"/>
    <cellStyle name="SAPBEXformats" xfId="1037"/>
    <cellStyle name="SAPBEXheaderItem" xfId="1038"/>
    <cellStyle name="SAPBEXheaderText" xfId="1039"/>
    <cellStyle name="SAPBEXHLevel0" xfId="1040"/>
    <cellStyle name="SAPBEXHLevel0X" xfId="1041"/>
    <cellStyle name="SAPBEXHLevel1" xfId="1042"/>
    <cellStyle name="SAPBEXHLevel1X" xfId="1043"/>
    <cellStyle name="SAPBEXHLevel2" xfId="1044"/>
    <cellStyle name="SAPBEXHLevel2X" xfId="1045"/>
    <cellStyle name="SAPBEXHLevel3" xfId="1046"/>
    <cellStyle name="SAPBEXHLevel3X" xfId="1047"/>
    <cellStyle name="SAPBEXinputData" xfId="1048"/>
    <cellStyle name="SAPBEXresData" xfId="1049"/>
    <cellStyle name="SAPBEXresDataEmph" xfId="1050"/>
    <cellStyle name="SAPBEXresItem" xfId="1051"/>
    <cellStyle name="SAPBEXresItemX" xfId="1052"/>
    <cellStyle name="SAPBEXstdData" xfId="1053"/>
    <cellStyle name="SAPBEXstdDataEmph" xfId="1054"/>
    <cellStyle name="SAPBEXstdItem" xfId="1055"/>
    <cellStyle name="SAPBEXstdItemX" xfId="1056"/>
    <cellStyle name="SAPBEXtitle" xfId="1057"/>
    <cellStyle name="SAPBEXundefined" xfId="1058"/>
    <cellStyle name="st1" xfId="1059"/>
    <cellStyle name="Standard_NEGS" xfId="1060"/>
    <cellStyle name="Style 1" xfId="1061"/>
    <cellStyle name="Table Head" xfId="1062"/>
    <cellStyle name="Table Head Aligned" xfId="1063"/>
    <cellStyle name="Table Head Blue" xfId="1064"/>
    <cellStyle name="Table Head Green" xfId="1065"/>
    <cellStyle name="Table Head_Val_Sum_Graph" xfId="1066"/>
    <cellStyle name="Table Heading" xfId="1067"/>
    <cellStyle name="Table Heading 2" xfId="1068"/>
    <cellStyle name="Table Heading_ARMRAZR" xfId="1069"/>
    <cellStyle name="Table Text" xfId="1070"/>
    <cellStyle name="Table Title" xfId="1071"/>
    <cellStyle name="Table Units" xfId="1072"/>
    <cellStyle name="Table_Header" xfId="1073"/>
    <cellStyle name="Text" xfId="1074"/>
    <cellStyle name="Text 1" xfId="1075"/>
    <cellStyle name="Text Head" xfId="1076"/>
    <cellStyle name="Text Head 1" xfId="1077"/>
    <cellStyle name="Title" xfId="1078"/>
    <cellStyle name="Total" xfId="1079"/>
    <cellStyle name="TotalCurrency" xfId="1080"/>
    <cellStyle name="Underline_Single" xfId="1081"/>
    <cellStyle name="Unit" xfId="1082"/>
    <cellStyle name="Warning Text" xfId="1083"/>
    <cellStyle name="year" xfId="1084"/>
    <cellStyle name="Акцент1" xfId="1085"/>
    <cellStyle name="Акцент1 2" xfId="1086"/>
    <cellStyle name="Акцент1 2 2" xfId="1087"/>
    <cellStyle name="Акцент1 3" xfId="1088"/>
    <cellStyle name="Акцент1 3 2" xfId="1089"/>
    <cellStyle name="Акцент1 4" xfId="1090"/>
    <cellStyle name="Акцент1 4 2" xfId="1091"/>
    <cellStyle name="Акцент1 5" xfId="1092"/>
    <cellStyle name="Акцент1 5 2" xfId="1093"/>
    <cellStyle name="Акцент1 6" xfId="1094"/>
    <cellStyle name="Акцент1 6 2" xfId="1095"/>
    <cellStyle name="Акцент1 7" xfId="1096"/>
    <cellStyle name="Акцент1 7 2" xfId="1097"/>
    <cellStyle name="Акцент1 8" xfId="1098"/>
    <cellStyle name="Акцент1 8 2" xfId="1099"/>
    <cellStyle name="Акцент1 9" xfId="1100"/>
    <cellStyle name="Акцент1 9 2" xfId="1101"/>
    <cellStyle name="Акцент2" xfId="1102"/>
    <cellStyle name="Акцент2 2" xfId="1103"/>
    <cellStyle name="Акцент2 2 2" xfId="1104"/>
    <cellStyle name="Акцент2 3" xfId="1105"/>
    <cellStyle name="Акцент2 3 2" xfId="1106"/>
    <cellStyle name="Акцент2 4" xfId="1107"/>
    <cellStyle name="Акцент2 4 2" xfId="1108"/>
    <cellStyle name="Акцент2 5" xfId="1109"/>
    <cellStyle name="Акцент2 5 2" xfId="1110"/>
    <cellStyle name="Акцент2 6" xfId="1111"/>
    <cellStyle name="Акцент2 6 2" xfId="1112"/>
    <cellStyle name="Акцент2 7" xfId="1113"/>
    <cellStyle name="Акцент2 7 2" xfId="1114"/>
    <cellStyle name="Акцент2 8" xfId="1115"/>
    <cellStyle name="Акцент2 8 2" xfId="1116"/>
    <cellStyle name="Акцент2 9" xfId="1117"/>
    <cellStyle name="Акцент2 9 2" xfId="1118"/>
    <cellStyle name="Акцент3" xfId="1119"/>
    <cellStyle name="Акцент3 2" xfId="1120"/>
    <cellStyle name="Акцент3 2 2" xfId="1121"/>
    <cellStyle name="Акцент3 3" xfId="1122"/>
    <cellStyle name="Акцент3 3 2" xfId="1123"/>
    <cellStyle name="Акцент3 4" xfId="1124"/>
    <cellStyle name="Акцент3 4 2" xfId="1125"/>
    <cellStyle name="Акцент3 5" xfId="1126"/>
    <cellStyle name="Акцент3 5 2" xfId="1127"/>
    <cellStyle name="Акцент3 6" xfId="1128"/>
    <cellStyle name="Акцент3 6 2" xfId="1129"/>
    <cellStyle name="Акцент3 7" xfId="1130"/>
    <cellStyle name="Акцент3 7 2" xfId="1131"/>
    <cellStyle name="Акцент3 8" xfId="1132"/>
    <cellStyle name="Акцент3 8 2" xfId="1133"/>
    <cellStyle name="Акцент3 9" xfId="1134"/>
    <cellStyle name="Акцент3 9 2" xfId="1135"/>
    <cellStyle name="Акцент4" xfId="1136"/>
    <cellStyle name="Акцент4 2" xfId="1137"/>
    <cellStyle name="Акцент4 2 2" xfId="1138"/>
    <cellStyle name="Акцент4 3" xfId="1139"/>
    <cellStyle name="Акцент4 3 2" xfId="1140"/>
    <cellStyle name="Акцент4 4" xfId="1141"/>
    <cellStyle name="Акцент4 4 2" xfId="1142"/>
    <cellStyle name="Акцент4 5" xfId="1143"/>
    <cellStyle name="Акцент4 5 2" xfId="1144"/>
    <cellStyle name="Акцент4 6" xfId="1145"/>
    <cellStyle name="Акцент4 6 2" xfId="1146"/>
    <cellStyle name="Акцент4 7" xfId="1147"/>
    <cellStyle name="Акцент4 7 2" xfId="1148"/>
    <cellStyle name="Акцент4 8" xfId="1149"/>
    <cellStyle name="Акцент4 8 2" xfId="1150"/>
    <cellStyle name="Акцент4 9" xfId="1151"/>
    <cellStyle name="Акцент4 9 2" xfId="1152"/>
    <cellStyle name="Акцент5" xfId="1153"/>
    <cellStyle name="Акцент5 2" xfId="1154"/>
    <cellStyle name="Акцент5 2 2" xfId="1155"/>
    <cellStyle name="Акцент5 3" xfId="1156"/>
    <cellStyle name="Акцент5 3 2" xfId="1157"/>
    <cellStyle name="Акцент5 4" xfId="1158"/>
    <cellStyle name="Акцент5 4 2" xfId="1159"/>
    <cellStyle name="Акцент5 5" xfId="1160"/>
    <cellStyle name="Акцент5 5 2" xfId="1161"/>
    <cellStyle name="Акцент5 6" xfId="1162"/>
    <cellStyle name="Акцент5 6 2" xfId="1163"/>
    <cellStyle name="Акцент5 7" xfId="1164"/>
    <cellStyle name="Акцент5 7 2" xfId="1165"/>
    <cellStyle name="Акцент5 8" xfId="1166"/>
    <cellStyle name="Акцент5 8 2" xfId="1167"/>
    <cellStyle name="Акцент5 9" xfId="1168"/>
    <cellStyle name="Акцент5 9 2" xfId="1169"/>
    <cellStyle name="Акцент6" xfId="1170"/>
    <cellStyle name="Акцент6 2" xfId="1171"/>
    <cellStyle name="Акцент6 2 2" xfId="1172"/>
    <cellStyle name="Акцент6 3" xfId="1173"/>
    <cellStyle name="Акцент6 3 2" xfId="1174"/>
    <cellStyle name="Акцент6 4" xfId="1175"/>
    <cellStyle name="Акцент6 4 2" xfId="1176"/>
    <cellStyle name="Акцент6 5" xfId="1177"/>
    <cellStyle name="Акцент6 5 2" xfId="1178"/>
    <cellStyle name="Акцент6 6" xfId="1179"/>
    <cellStyle name="Акцент6 6 2" xfId="1180"/>
    <cellStyle name="Акцент6 7" xfId="1181"/>
    <cellStyle name="Акцент6 7 2" xfId="1182"/>
    <cellStyle name="Акцент6 8" xfId="1183"/>
    <cellStyle name="Акцент6 8 2" xfId="1184"/>
    <cellStyle name="Акцент6 9" xfId="1185"/>
    <cellStyle name="Акцент6 9 2" xfId="1186"/>
    <cellStyle name="Беззащитный" xfId="1187"/>
    <cellStyle name="Ввод " xfId="1188"/>
    <cellStyle name="Ввод  2" xfId="1189"/>
    <cellStyle name="Ввод  2 2" xfId="1190"/>
    <cellStyle name="Ввод  2_46EE.2011(v1.0)" xfId="1191"/>
    <cellStyle name="Ввод  3" xfId="1192"/>
    <cellStyle name="Ввод  3 2" xfId="1193"/>
    <cellStyle name="Ввод  3_46EE.2011(v1.0)" xfId="1194"/>
    <cellStyle name="Ввод  4" xfId="1195"/>
    <cellStyle name="Ввод  4 2" xfId="1196"/>
    <cellStyle name="Ввод  4_46EE.2011(v1.0)" xfId="1197"/>
    <cellStyle name="Ввод  5" xfId="1198"/>
    <cellStyle name="Ввод  5 2" xfId="1199"/>
    <cellStyle name="Ввод  5_46EE.2011(v1.0)" xfId="1200"/>
    <cellStyle name="Ввод  6" xfId="1201"/>
    <cellStyle name="Ввод  6 2" xfId="1202"/>
    <cellStyle name="Ввод  6_46EE.2011(v1.0)" xfId="1203"/>
    <cellStyle name="Ввод  7" xfId="1204"/>
    <cellStyle name="Ввод  7 2" xfId="1205"/>
    <cellStyle name="Ввод  7_46EE.2011(v1.0)" xfId="1206"/>
    <cellStyle name="Ввод  8" xfId="1207"/>
    <cellStyle name="Ввод  8 2" xfId="1208"/>
    <cellStyle name="Ввод  8_46EE.2011(v1.0)" xfId="1209"/>
    <cellStyle name="Ввод  9" xfId="1210"/>
    <cellStyle name="Ввод  9 2" xfId="1211"/>
    <cellStyle name="Ввод  9_46EE.2011(v1.0)" xfId="1212"/>
    <cellStyle name="Верт. заголовок" xfId="1213"/>
    <cellStyle name="Вес_продукта" xfId="1214"/>
    <cellStyle name="Вывод" xfId="1215"/>
    <cellStyle name="Вывод 2" xfId="1216"/>
    <cellStyle name="Вывод 2 2" xfId="1217"/>
    <cellStyle name="Вывод 2_46EE.2011(v1.0)" xfId="1218"/>
    <cellStyle name="Вывод 3" xfId="1219"/>
    <cellStyle name="Вывод 3 2" xfId="1220"/>
    <cellStyle name="Вывод 3_46EE.2011(v1.0)" xfId="1221"/>
    <cellStyle name="Вывод 4" xfId="1222"/>
    <cellStyle name="Вывод 4 2" xfId="1223"/>
    <cellStyle name="Вывод 4_46EE.2011(v1.0)" xfId="1224"/>
    <cellStyle name="Вывод 5" xfId="1225"/>
    <cellStyle name="Вывод 5 2" xfId="1226"/>
    <cellStyle name="Вывод 5_46EE.2011(v1.0)" xfId="1227"/>
    <cellStyle name="Вывод 6" xfId="1228"/>
    <cellStyle name="Вывод 6 2" xfId="1229"/>
    <cellStyle name="Вывод 6_46EE.2011(v1.0)" xfId="1230"/>
    <cellStyle name="Вывод 7" xfId="1231"/>
    <cellStyle name="Вывод 7 2" xfId="1232"/>
    <cellStyle name="Вывод 7_46EE.2011(v1.0)" xfId="1233"/>
    <cellStyle name="Вывод 8" xfId="1234"/>
    <cellStyle name="Вывод 8 2" xfId="1235"/>
    <cellStyle name="Вывод 8_46EE.2011(v1.0)" xfId="1236"/>
    <cellStyle name="Вывод 9" xfId="1237"/>
    <cellStyle name="Вывод 9 2" xfId="1238"/>
    <cellStyle name="Вывод 9_46EE.2011(v1.0)" xfId="1239"/>
    <cellStyle name="Вычисление" xfId="1240"/>
    <cellStyle name="Вычисление 2" xfId="1241"/>
    <cellStyle name="Вычисление 2 2" xfId="1242"/>
    <cellStyle name="Вычисление 2_46EE.2011(v1.0)" xfId="1243"/>
    <cellStyle name="Вычисление 3" xfId="1244"/>
    <cellStyle name="Вычисление 3 2" xfId="1245"/>
    <cellStyle name="Вычисление 3_46EE.2011(v1.0)" xfId="1246"/>
    <cellStyle name="Вычисление 4" xfId="1247"/>
    <cellStyle name="Вычисление 4 2" xfId="1248"/>
    <cellStyle name="Вычисление 4_46EE.2011(v1.0)" xfId="1249"/>
    <cellStyle name="Вычисление 5" xfId="1250"/>
    <cellStyle name="Вычисление 5 2" xfId="1251"/>
    <cellStyle name="Вычисление 5_46EE.2011(v1.0)" xfId="1252"/>
    <cellStyle name="Вычисление 6" xfId="1253"/>
    <cellStyle name="Вычисление 6 2" xfId="1254"/>
    <cellStyle name="Вычисление 6_46EE.2011(v1.0)" xfId="1255"/>
    <cellStyle name="Вычисление 7" xfId="1256"/>
    <cellStyle name="Вычисление 7 2" xfId="1257"/>
    <cellStyle name="Вычисление 7_46EE.2011(v1.0)" xfId="1258"/>
    <cellStyle name="Вычисление 8" xfId="1259"/>
    <cellStyle name="Вычисление 8 2" xfId="1260"/>
    <cellStyle name="Вычисление 8_46EE.2011(v1.0)" xfId="1261"/>
    <cellStyle name="Вычисление 9" xfId="1262"/>
    <cellStyle name="Вычисление 9 2" xfId="1263"/>
    <cellStyle name="Вычисление 9_46EE.2011(v1.0)" xfId="1264"/>
    <cellStyle name="Hyperlink" xfId="1265"/>
    <cellStyle name="Гиперссылка 2" xfId="1266"/>
    <cellStyle name="Гиперссылка 3" xfId="1267"/>
    <cellStyle name="Группа" xfId="1268"/>
    <cellStyle name="Группа 0" xfId="1269"/>
    <cellStyle name="Группа 1" xfId="1270"/>
    <cellStyle name="Группа 2" xfId="1271"/>
    <cellStyle name="Группа 3" xfId="1272"/>
    <cellStyle name="Группа 4" xfId="1273"/>
    <cellStyle name="Группа 5" xfId="1274"/>
    <cellStyle name="Группа 6" xfId="1275"/>
    <cellStyle name="Группа 7" xfId="1276"/>
    <cellStyle name="Группа 8" xfId="1277"/>
    <cellStyle name="Группа_additional slides_04.12.03 _1" xfId="1278"/>
    <cellStyle name="ДАТА" xfId="1279"/>
    <cellStyle name="ДАТА 2" xfId="1280"/>
    <cellStyle name="ДАТА 3" xfId="1281"/>
    <cellStyle name="ДАТА 4" xfId="1282"/>
    <cellStyle name="ДАТА 5" xfId="1283"/>
    <cellStyle name="ДАТА 6" xfId="1284"/>
    <cellStyle name="ДАТА 7" xfId="1285"/>
    <cellStyle name="ДАТА 8" xfId="1286"/>
    <cellStyle name="ДАТА 9" xfId="1287"/>
    <cellStyle name="ДАТА_1" xfId="1288"/>
    <cellStyle name="Currency" xfId="1289"/>
    <cellStyle name="Currency [0]" xfId="1290"/>
    <cellStyle name="Денежный 2" xfId="1291"/>
    <cellStyle name="Денежный 2 2" xfId="1292"/>
    <cellStyle name="Денежный 2_INVEST.EE.FACT.4.78(v1.1)" xfId="1293"/>
    <cellStyle name="Заголовок" xfId="1294"/>
    <cellStyle name="Заголовок 1" xfId="1295"/>
    <cellStyle name="Заголовок 1 2" xfId="1296"/>
    <cellStyle name="Заголовок 1 2 2" xfId="1297"/>
    <cellStyle name="Заголовок 1 2_46EE.2011(v1.0)" xfId="1298"/>
    <cellStyle name="Заголовок 1 3" xfId="1299"/>
    <cellStyle name="Заголовок 1 3 2" xfId="1300"/>
    <cellStyle name="Заголовок 1 3_46EE.2011(v1.0)" xfId="1301"/>
    <cellStyle name="Заголовок 1 4" xfId="1302"/>
    <cellStyle name="Заголовок 1 4 2" xfId="1303"/>
    <cellStyle name="Заголовок 1 4_46EE.2011(v1.0)" xfId="1304"/>
    <cellStyle name="Заголовок 1 5" xfId="1305"/>
    <cellStyle name="Заголовок 1 5 2" xfId="1306"/>
    <cellStyle name="Заголовок 1 5_46EE.2011(v1.0)" xfId="1307"/>
    <cellStyle name="Заголовок 1 6" xfId="1308"/>
    <cellStyle name="Заголовок 1 6 2" xfId="1309"/>
    <cellStyle name="Заголовок 1 6_46EE.2011(v1.0)" xfId="1310"/>
    <cellStyle name="Заголовок 1 7" xfId="1311"/>
    <cellStyle name="Заголовок 1 7 2" xfId="1312"/>
    <cellStyle name="Заголовок 1 7_46EE.2011(v1.0)" xfId="1313"/>
    <cellStyle name="Заголовок 1 8" xfId="1314"/>
    <cellStyle name="Заголовок 1 8 2" xfId="1315"/>
    <cellStyle name="Заголовок 1 8_46EE.2011(v1.0)" xfId="1316"/>
    <cellStyle name="Заголовок 1 9" xfId="1317"/>
    <cellStyle name="Заголовок 1 9 2" xfId="1318"/>
    <cellStyle name="Заголовок 1 9_46EE.2011(v1.0)" xfId="1319"/>
    <cellStyle name="Заголовок 2" xfId="1320"/>
    <cellStyle name="Заголовок 2 2" xfId="1321"/>
    <cellStyle name="Заголовок 2 2 2" xfId="1322"/>
    <cellStyle name="Заголовок 2 2_46EE.2011(v1.0)" xfId="1323"/>
    <cellStyle name="Заголовок 2 3" xfId="1324"/>
    <cellStyle name="Заголовок 2 3 2" xfId="1325"/>
    <cellStyle name="Заголовок 2 3_46EE.2011(v1.0)" xfId="1326"/>
    <cellStyle name="Заголовок 2 4" xfId="1327"/>
    <cellStyle name="Заголовок 2 4 2" xfId="1328"/>
    <cellStyle name="Заголовок 2 4_46EE.2011(v1.0)" xfId="1329"/>
    <cellStyle name="Заголовок 2 5" xfId="1330"/>
    <cellStyle name="Заголовок 2 5 2" xfId="1331"/>
    <cellStyle name="Заголовок 2 5_46EE.2011(v1.0)" xfId="1332"/>
    <cellStyle name="Заголовок 2 6" xfId="1333"/>
    <cellStyle name="Заголовок 2 6 2" xfId="1334"/>
    <cellStyle name="Заголовок 2 6_46EE.2011(v1.0)" xfId="1335"/>
    <cellStyle name="Заголовок 2 7" xfId="1336"/>
    <cellStyle name="Заголовок 2 7 2" xfId="1337"/>
    <cellStyle name="Заголовок 2 7_46EE.2011(v1.0)" xfId="1338"/>
    <cellStyle name="Заголовок 2 8" xfId="1339"/>
    <cellStyle name="Заголовок 2 8 2" xfId="1340"/>
    <cellStyle name="Заголовок 2 8_46EE.2011(v1.0)" xfId="1341"/>
    <cellStyle name="Заголовок 2 9" xfId="1342"/>
    <cellStyle name="Заголовок 2 9 2" xfId="1343"/>
    <cellStyle name="Заголовок 2 9_46EE.2011(v1.0)" xfId="1344"/>
    <cellStyle name="Заголовок 3" xfId="1345"/>
    <cellStyle name="Заголовок 3 2" xfId="1346"/>
    <cellStyle name="Заголовок 3 2 2" xfId="1347"/>
    <cellStyle name="Заголовок 3 2_46EE.2011(v1.0)" xfId="1348"/>
    <cellStyle name="Заголовок 3 3" xfId="1349"/>
    <cellStyle name="Заголовок 3 3 2" xfId="1350"/>
    <cellStyle name="Заголовок 3 3_46EE.2011(v1.0)" xfId="1351"/>
    <cellStyle name="Заголовок 3 4" xfId="1352"/>
    <cellStyle name="Заголовок 3 4 2" xfId="1353"/>
    <cellStyle name="Заголовок 3 4_46EE.2011(v1.0)" xfId="1354"/>
    <cellStyle name="Заголовок 3 5" xfId="1355"/>
    <cellStyle name="Заголовок 3 5 2" xfId="1356"/>
    <cellStyle name="Заголовок 3 5_46EE.2011(v1.0)" xfId="1357"/>
    <cellStyle name="Заголовок 3 6" xfId="1358"/>
    <cellStyle name="Заголовок 3 6 2" xfId="1359"/>
    <cellStyle name="Заголовок 3 6_46EE.2011(v1.0)" xfId="1360"/>
    <cellStyle name="Заголовок 3 7" xfId="1361"/>
    <cellStyle name="Заголовок 3 7 2" xfId="1362"/>
    <cellStyle name="Заголовок 3 7_46EE.2011(v1.0)" xfId="1363"/>
    <cellStyle name="Заголовок 3 8" xfId="1364"/>
    <cellStyle name="Заголовок 3 8 2" xfId="1365"/>
    <cellStyle name="Заголовок 3 8_46EE.2011(v1.0)" xfId="1366"/>
    <cellStyle name="Заголовок 3 9" xfId="1367"/>
    <cellStyle name="Заголовок 3 9 2" xfId="1368"/>
    <cellStyle name="Заголовок 3 9_46EE.2011(v1.0)" xfId="1369"/>
    <cellStyle name="Заголовок 4" xfId="1370"/>
    <cellStyle name="Заголовок 4 2" xfId="1371"/>
    <cellStyle name="Заголовок 4 2 2" xfId="1372"/>
    <cellStyle name="Заголовок 4 3" xfId="1373"/>
    <cellStyle name="Заголовок 4 3 2" xfId="1374"/>
    <cellStyle name="Заголовок 4 4" xfId="1375"/>
    <cellStyle name="Заголовок 4 4 2" xfId="1376"/>
    <cellStyle name="Заголовок 4 5" xfId="1377"/>
    <cellStyle name="Заголовок 4 5 2" xfId="1378"/>
    <cellStyle name="Заголовок 4 6" xfId="1379"/>
    <cellStyle name="Заголовок 4 6 2" xfId="1380"/>
    <cellStyle name="Заголовок 4 7" xfId="1381"/>
    <cellStyle name="Заголовок 4 7 2" xfId="1382"/>
    <cellStyle name="Заголовок 4 8" xfId="1383"/>
    <cellStyle name="Заголовок 4 8 2" xfId="1384"/>
    <cellStyle name="Заголовок 4 9" xfId="1385"/>
    <cellStyle name="Заголовок 4 9 2" xfId="1386"/>
    <cellStyle name="ЗАГОЛОВОК1" xfId="1387"/>
    <cellStyle name="ЗАГОЛОВОК2" xfId="1388"/>
    <cellStyle name="ЗаголовокСтолбца" xfId="1389"/>
    <cellStyle name="Защитный" xfId="1390"/>
    <cellStyle name="Значение" xfId="1391"/>
    <cellStyle name="Зоголовок" xfId="1392"/>
    <cellStyle name="Итог" xfId="1393"/>
    <cellStyle name="Итог 2" xfId="1394"/>
    <cellStyle name="Итог 2 2" xfId="1395"/>
    <cellStyle name="Итог 2_46EE.2011(v1.0)" xfId="1396"/>
    <cellStyle name="Итог 3" xfId="1397"/>
    <cellStyle name="Итог 3 2" xfId="1398"/>
    <cellStyle name="Итог 3_46EE.2011(v1.0)" xfId="1399"/>
    <cellStyle name="Итог 4" xfId="1400"/>
    <cellStyle name="Итог 4 2" xfId="1401"/>
    <cellStyle name="Итог 4_46EE.2011(v1.0)" xfId="1402"/>
    <cellStyle name="Итог 5" xfId="1403"/>
    <cellStyle name="Итог 5 2" xfId="1404"/>
    <cellStyle name="Итог 5_46EE.2011(v1.0)" xfId="1405"/>
    <cellStyle name="Итог 6" xfId="1406"/>
    <cellStyle name="Итог 6 2" xfId="1407"/>
    <cellStyle name="Итог 6_46EE.2011(v1.0)" xfId="1408"/>
    <cellStyle name="Итог 7" xfId="1409"/>
    <cellStyle name="Итог 7 2" xfId="1410"/>
    <cellStyle name="Итог 7_46EE.2011(v1.0)" xfId="1411"/>
    <cellStyle name="Итог 8" xfId="1412"/>
    <cellStyle name="Итог 8 2" xfId="1413"/>
    <cellStyle name="Итог 8_46EE.2011(v1.0)" xfId="1414"/>
    <cellStyle name="Итог 9" xfId="1415"/>
    <cellStyle name="Итог 9 2" xfId="1416"/>
    <cellStyle name="Итог 9_46EE.2011(v1.0)" xfId="1417"/>
    <cellStyle name="Итого" xfId="1418"/>
    <cellStyle name="ИТОГОВЫЙ" xfId="1419"/>
    <cellStyle name="ИТОГОВЫЙ 2" xfId="1420"/>
    <cellStyle name="ИТОГОВЫЙ 3" xfId="1421"/>
    <cellStyle name="ИТОГОВЫЙ 4" xfId="1422"/>
    <cellStyle name="ИТОГОВЫЙ 5" xfId="1423"/>
    <cellStyle name="ИТОГОВЫЙ 6" xfId="1424"/>
    <cellStyle name="ИТОГОВЫЙ 7" xfId="1425"/>
    <cellStyle name="ИТОГОВЫЙ 8" xfId="1426"/>
    <cellStyle name="ИТОГОВЫЙ 9" xfId="1427"/>
    <cellStyle name="ИТОГОВЫЙ_1" xfId="1428"/>
    <cellStyle name="Контрольная ячейка" xfId="1429"/>
    <cellStyle name="Контрольная ячейка 2" xfId="1430"/>
    <cellStyle name="Контрольная ячейка 2 2" xfId="1431"/>
    <cellStyle name="Контрольная ячейка 2_46EE.2011(v1.0)" xfId="1432"/>
    <cellStyle name="Контрольная ячейка 3" xfId="1433"/>
    <cellStyle name="Контрольная ячейка 3 2" xfId="1434"/>
    <cellStyle name="Контрольная ячейка 3_46EE.2011(v1.0)" xfId="1435"/>
    <cellStyle name="Контрольная ячейка 4" xfId="1436"/>
    <cellStyle name="Контрольная ячейка 4 2" xfId="1437"/>
    <cellStyle name="Контрольная ячейка 4_46EE.2011(v1.0)" xfId="1438"/>
    <cellStyle name="Контрольная ячейка 5" xfId="1439"/>
    <cellStyle name="Контрольная ячейка 5 2" xfId="1440"/>
    <cellStyle name="Контрольная ячейка 5_46EE.2011(v1.0)" xfId="1441"/>
    <cellStyle name="Контрольная ячейка 6" xfId="1442"/>
    <cellStyle name="Контрольная ячейка 6 2" xfId="1443"/>
    <cellStyle name="Контрольная ячейка 6_46EE.2011(v1.0)" xfId="1444"/>
    <cellStyle name="Контрольная ячейка 7" xfId="1445"/>
    <cellStyle name="Контрольная ячейка 7 2" xfId="1446"/>
    <cellStyle name="Контрольная ячейка 7_46EE.2011(v1.0)" xfId="1447"/>
    <cellStyle name="Контрольная ячейка 8" xfId="1448"/>
    <cellStyle name="Контрольная ячейка 8 2" xfId="1449"/>
    <cellStyle name="Контрольная ячейка 8_46EE.2011(v1.0)" xfId="1450"/>
    <cellStyle name="Контрольная ячейка 9" xfId="1451"/>
    <cellStyle name="Контрольная ячейка 9 2" xfId="1452"/>
    <cellStyle name="Контрольная ячейка 9_46EE.2011(v1.0)" xfId="1453"/>
    <cellStyle name="Миша (бланки отчетности)" xfId="1454"/>
    <cellStyle name="Мой заголовок" xfId="1455"/>
    <cellStyle name="Мой заголовок листа" xfId="1456"/>
    <cellStyle name="Мои наименования показателей" xfId="1457"/>
    <cellStyle name="Мои наименования показателей 2" xfId="1458"/>
    <cellStyle name="Мои наименования показателей 2 2" xfId="1459"/>
    <cellStyle name="Мои наименования показателей 2 3" xfId="1460"/>
    <cellStyle name="Мои наименования показателей 2 4" xfId="1461"/>
    <cellStyle name="Мои наименования показателей 2 5" xfId="1462"/>
    <cellStyle name="Мои наименования показателей 2 6" xfId="1463"/>
    <cellStyle name="Мои наименования показателей 2 7" xfId="1464"/>
    <cellStyle name="Мои наименования показателей 2 8" xfId="1465"/>
    <cellStyle name="Мои наименования показателей 2 9" xfId="1466"/>
    <cellStyle name="Мои наименования показателей 2_1" xfId="1467"/>
    <cellStyle name="Мои наименования показателей 3" xfId="1468"/>
    <cellStyle name="Мои наименования показателей 3 2" xfId="1469"/>
    <cellStyle name="Мои наименования показателей 3 3" xfId="1470"/>
    <cellStyle name="Мои наименования показателей 3 4" xfId="1471"/>
    <cellStyle name="Мои наименования показателей 3 5" xfId="1472"/>
    <cellStyle name="Мои наименования показателей 3 6" xfId="1473"/>
    <cellStyle name="Мои наименования показателей 3 7" xfId="1474"/>
    <cellStyle name="Мои наименования показателей 3 8" xfId="1475"/>
    <cellStyle name="Мои наименования показателей 3 9" xfId="1476"/>
    <cellStyle name="Мои наименования показателей 3_1" xfId="1477"/>
    <cellStyle name="Мои наименования показателей 4" xfId="1478"/>
    <cellStyle name="Мои наименования показателей 4 2" xfId="1479"/>
    <cellStyle name="Мои наименования показателей 4 3" xfId="1480"/>
    <cellStyle name="Мои наименования показателей 4 4" xfId="1481"/>
    <cellStyle name="Мои наименования показателей 4 5" xfId="1482"/>
    <cellStyle name="Мои наименования показателей 4 6" xfId="1483"/>
    <cellStyle name="Мои наименования показателей 4 7" xfId="1484"/>
    <cellStyle name="Мои наименования показателей 4 8" xfId="1485"/>
    <cellStyle name="Мои наименования показателей 4 9" xfId="1486"/>
    <cellStyle name="Мои наименования показателей 4_1" xfId="1487"/>
    <cellStyle name="Мои наименования показателей 5" xfId="1488"/>
    <cellStyle name="Мои наименования показателей 5 2" xfId="1489"/>
    <cellStyle name="Мои наименования показателей 5 3" xfId="1490"/>
    <cellStyle name="Мои наименования показателей 5 4" xfId="1491"/>
    <cellStyle name="Мои наименования показателей 5 5" xfId="1492"/>
    <cellStyle name="Мои наименования показателей 5 6" xfId="1493"/>
    <cellStyle name="Мои наименования показателей 5 7" xfId="1494"/>
    <cellStyle name="Мои наименования показателей 5 8" xfId="1495"/>
    <cellStyle name="Мои наименования показателей 5 9" xfId="1496"/>
    <cellStyle name="Мои наименования показателей 5_1" xfId="1497"/>
    <cellStyle name="Мои наименования показателей 6" xfId="1498"/>
    <cellStyle name="Мои наименования показателей 6 2" xfId="1499"/>
    <cellStyle name="Мои наименования показателей 6 3" xfId="1500"/>
    <cellStyle name="Мои наименования показателей 6_46EE.2011(v1.0)" xfId="1501"/>
    <cellStyle name="Мои наименования показателей 7" xfId="1502"/>
    <cellStyle name="Мои наименования показателей 7 2" xfId="1503"/>
    <cellStyle name="Мои наименования показателей 7 3" xfId="1504"/>
    <cellStyle name="Мои наименования показателей 7_46EE.2011(v1.0)" xfId="1505"/>
    <cellStyle name="Мои наименования показателей 8" xfId="1506"/>
    <cellStyle name="Мои наименования показателей 8 2" xfId="1507"/>
    <cellStyle name="Мои наименования показателей 8 3" xfId="1508"/>
    <cellStyle name="Мои наименования показателей 8_46EE.2011(v1.0)" xfId="1509"/>
    <cellStyle name="Мои наименования показателей_46EE.2011(v1.2)" xfId="1510"/>
    <cellStyle name="назв фил" xfId="1511"/>
    <cellStyle name="Название" xfId="1512"/>
    <cellStyle name="Название 2" xfId="1513"/>
    <cellStyle name="Название 2 2" xfId="1514"/>
    <cellStyle name="Название 3" xfId="1515"/>
    <cellStyle name="Название 3 2" xfId="1516"/>
    <cellStyle name="Название 4" xfId="1517"/>
    <cellStyle name="Название 4 2" xfId="1518"/>
    <cellStyle name="Название 5" xfId="1519"/>
    <cellStyle name="Название 5 2" xfId="1520"/>
    <cellStyle name="Название 6" xfId="1521"/>
    <cellStyle name="Название 6 2" xfId="1522"/>
    <cellStyle name="Название 7" xfId="1523"/>
    <cellStyle name="Название 7 2" xfId="1524"/>
    <cellStyle name="Название 8" xfId="1525"/>
    <cellStyle name="Название 8 2" xfId="1526"/>
    <cellStyle name="Название 9" xfId="1527"/>
    <cellStyle name="Название 9 2" xfId="1528"/>
    <cellStyle name="Невидимый" xfId="1529"/>
    <cellStyle name="Нейтральный" xfId="1530"/>
    <cellStyle name="Нейтральный 2" xfId="1531"/>
    <cellStyle name="Нейтральный 2 2" xfId="1532"/>
    <cellStyle name="Нейтральный 3" xfId="1533"/>
    <cellStyle name="Нейтральный 3 2" xfId="1534"/>
    <cellStyle name="Нейтральный 4" xfId="1535"/>
    <cellStyle name="Нейтральный 4 2" xfId="1536"/>
    <cellStyle name="Нейтральный 5" xfId="1537"/>
    <cellStyle name="Нейтральный 5 2" xfId="1538"/>
    <cellStyle name="Нейтральный 6" xfId="1539"/>
    <cellStyle name="Нейтральный 6 2" xfId="1540"/>
    <cellStyle name="Нейтральный 7" xfId="1541"/>
    <cellStyle name="Нейтральный 7 2" xfId="1542"/>
    <cellStyle name="Нейтральный 8" xfId="1543"/>
    <cellStyle name="Нейтральный 8 2" xfId="1544"/>
    <cellStyle name="Нейтральный 9" xfId="1545"/>
    <cellStyle name="Нейтральный 9 2" xfId="1546"/>
    <cellStyle name="Низ1" xfId="1547"/>
    <cellStyle name="Низ2" xfId="1548"/>
    <cellStyle name="Обычный 10" xfId="1549"/>
    <cellStyle name="Обычный 11" xfId="1550"/>
    <cellStyle name="Обычный 11 2" xfId="1551"/>
    <cellStyle name="Обычный 11_INVEST.EE.FACT.4.78(v1.1)" xfId="1552"/>
    <cellStyle name="Обычный 2" xfId="1553"/>
    <cellStyle name="Обычный 2 2" xfId="1554"/>
    <cellStyle name="Обычный 2 2 2" xfId="1555"/>
    <cellStyle name="Обычный 2 2 3" xfId="1556"/>
    <cellStyle name="Обычный 2 2_46EE.2011(v1.0)" xfId="1557"/>
    <cellStyle name="Обычный 2 3" xfId="1558"/>
    <cellStyle name="Обычный 2 3 2" xfId="1559"/>
    <cellStyle name="Обычный 2 3 3" xfId="1560"/>
    <cellStyle name="Обычный 2 3_46EE.2011(v1.0)" xfId="1561"/>
    <cellStyle name="Обычный 2 4" xfId="1562"/>
    <cellStyle name="Обычный 2 4 2" xfId="1563"/>
    <cellStyle name="Обычный 2 4 3" xfId="1564"/>
    <cellStyle name="Обычный 2 4_46EE.2011(v1.0)" xfId="1565"/>
    <cellStyle name="Обычный 2 5" xfId="1566"/>
    <cellStyle name="Обычный 2 5 2" xfId="1567"/>
    <cellStyle name="Обычный 2 5 3" xfId="1568"/>
    <cellStyle name="Обычный 2 5_46EE.2011(v1.0)" xfId="1569"/>
    <cellStyle name="Обычный 2 6" xfId="1570"/>
    <cellStyle name="Обычный 2 6 2" xfId="1571"/>
    <cellStyle name="Обычный 2 6 3" xfId="1572"/>
    <cellStyle name="Обычный 2 6_46EE.2011(v1.0)" xfId="1573"/>
    <cellStyle name="Обычный 2 7" xfId="1574"/>
    <cellStyle name="Обычный 2_1" xfId="1575"/>
    <cellStyle name="Обычный 3" xfId="1576"/>
    <cellStyle name="Обычный 3 2" xfId="1577"/>
    <cellStyle name="Обычный 3 3" xfId="1578"/>
    <cellStyle name="Обычный 4" xfId="1579"/>
    <cellStyle name="Обычный 4 2" xfId="1580"/>
    <cellStyle name="Обычный 4 2 2" xfId="1581"/>
    <cellStyle name="Обычный 4 2_ARMRAZR" xfId="1582"/>
    <cellStyle name="Обычный 4_EE.20.MET.SVOD.2.73_v0.1" xfId="1583"/>
    <cellStyle name="Обычный 5" xfId="1584"/>
    <cellStyle name="Обычный 6" xfId="1585"/>
    <cellStyle name="Обычный 7" xfId="1586"/>
    <cellStyle name="Обычный 8" xfId="1587"/>
    <cellStyle name="Обычный 9" xfId="1588"/>
    <cellStyle name="Обычный_ADR.PR.REM.VS.4.78" xfId="1589"/>
    <cellStyle name="Обычный_INVEST_WARM_PLAN" xfId="1590"/>
    <cellStyle name="Обычный_KV.ITOG.4.78(v1.0)" xfId="1591"/>
    <cellStyle name="Обычный_PREDEL.JKH.2010(v1.3)" xfId="1592"/>
    <cellStyle name="Обычный_PRIL1.ELECTR" xfId="1593"/>
    <cellStyle name="Обычный_WARM.TOPL.Q1.2010" xfId="1594"/>
    <cellStyle name="Обычный_ЖКУ_проект3" xfId="1595"/>
    <cellStyle name="Обычный_Приложения по доставке" xfId="1596"/>
    <cellStyle name="Обычный_форма 1 водопровод для орг" xfId="1597"/>
    <cellStyle name="Обычный_Формы 2-РЭК и  3-РЭК " xfId="1598"/>
    <cellStyle name="Followed Hyperlink" xfId="1599"/>
    <cellStyle name="Ошибка" xfId="1600"/>
    <cellStyle name="Плохой" xfId="1601"/>
    <cellStyle name="Плохой 2" xfId="1602"/>
    <cellStyle name="Плохой 2 2" xfId="1603"/>
    <cellStyle name="Плохой 3" xfId="1604"/>
    <cellStyle name="Плохой 3 2" xfId="1605"/>
    <cellStyle name="Плохой 4" xfId="1606"/>
    <cellStyle name="Плохой 4 2" xfId="1607"/>
    <cellStyle name="Плохой 5" xfId="1608"/>
    <cellStyle name="Плохой 5 2" xfId="1609"/>
    <cellStyle name="Плохой 6" xfId="1610"/>
    <cellStyle name="Плохой 6 2" xfId="1611"/>
    <cellStyle name="Плохой 7" xfId="1612"/>
    <cellStyle name="Плохой 7 2" xfId="1613"/>
    <cellStyle name="Плохой 8" xfId="1614"/>
    <cellStyle name="Плохой 8 2" xfId="1615"/>
    <cellStyle name="Плохой 9" xfId="1616"/>
    <cellStyle name="Плохой 9 2" xfId="1617"/>
    <cellStyle name="По центру с переносом" xfId="1618"/>
    <cellStyle name="По ширине с переносом" xfId="1619"/>
    <cellStyle name="Подгруппа" xfId="1620"/>
    <cellStyle name="Поле ввода" xfId="1621"/>
    <cellStyle name="Пояснение" xfId="1622"/>
    <cellStyle name="Пояснение 2" xfId="1623"/>
    <cellStyle name="Пояснение 2 2" xfId="1624"/>
    <cellStyle name="Пояснение 3" xfId="1625"/>
    <cellStyle name="Пояснение 3 2" xfId="1626"/>
    <cellStyle name="Пояснение 4" xfId="1627"/>
    <cellStyle name="Пояснение 4 2" xfId="1628"/>
    <cellStyle name="Пояснение 5" xfId="1629"/>
    <cellStyle name="Пояснение 5 2" xfId="1630"/>
    <cellStyle name="Пояснение 6" xfId="1631"/>
    <cellStyle name="Пояснение 6 2" xfId="1632"/>
    <cellStyle name="Пояснение 7" xfId="1633"/>
    <cellStyle name="Пояснение 7 2" xfId="1634"/>
    <cellStyle name="Пояснение 8" xfId="1635"/>
    <cellStyle name="Пояснение 8 2" xfId="1636"/>
    <cellStyle name="Пояснение 9" xfId="1637"/>
    <cellStyle name="Пояснение 9 2" xfId="1638"/>
    <cellStyle name="Примечание" xfId="1639"/>
    <cellStyle name="Примечание 10" xfId="1640"/>
    <cellStyle name="Примечание 10 2" xfId="1641"/>
    <cellStyle name="Примечание 10 3" xfId="1642"/>
    <cellStyle name="Примечание 10_46EE.2011(v1.0)" xfId="1643"/>
    <cellStyle name="Примечание 11" xfId="1644"/>
    <cellStyle name="Примечание 11 2" xfId="1645"/>
    <cellStyle name="Примечание 11 3" xfId="1646"/>
    <cellStyle name="Примечание 11_46EE.2011(v1.0)" xfId="1647"/>
    <cellStyle name="Примечание 12" xfId="1648"/>
    <cellStyle name="Примечание 12 2" xfId="1649"/>
    <cellStyle name="Примечание 12 3" xfId="1650"/>
    <cellStyle name="Примечание 12_46EE.2011(v1.0)" xfId="1651"/>
    <cellStyle name="Примечание 2" xfId="1652"/>
    <cellStyle name="Примечание 2 2" xfId="1653"/>
    <cellStyle name="Примечание 2 3" xfId="1654"/>
    <cellStyle name="Примечание 2 4" xfId="1655"/>
    <cellStyle name="Примечание 2 5" xfId="1656"/>
    <cellStyle name="Примечание 2 6" xfId="1657"/>
    <cellStyle name="Примечание 2 7" xfId="1658"/>
    <cellStyle name="Примечание 2 8" xfId="1659"/>
    <cellStyle name="Примечание 2 9" xfId="1660"/>
    <cellStyle name="Примечание 2_46EE.2011(v1.0)" xfId="1661"/>
    <cellStyle name="Примечание 3" xfId="1662"/>
    <cellStyle name="Примечание 3 2" xfId="1663"/>
    <cellStyle name="Примечание 3 3" xfId="1664"/>
    <cellStyle name="Примечание 3 4" xfId="1665"/>
    <cellStyle name="Примечание 3 5" xfId="1666"/>
    <cellStyle name="Примечание 3 6" xfId="1667"/>
    <cellStyle name="Примечание 3 7" xfId="1668"/>
    <cellStyle name="Примечание 3 8" xfId="1669"/>
    <cellStyle name="Примечание 3 9" xfId="1670"/>
    <cellStyle name="Примечание 3_46EE.2011(v1.0)" xfId="1671"/>
    <cellStyle name="Примечание 4" xfId="1672"/>
    <cellStyle name="Примечание 4 2" xfId="1673"/>
    <cellStyle name="Примечание 4 3" xfId="1674"/>
    <cellStyle name="Примечание 4 4" xfId="1675"/>
    <cellStyle name="Примечание 4 5" xfId="1676"/>
    <cellStyle name="Примечание 4 6" xfId="1677"/>
    <cellStyle name="Примечание 4 7" xfId="1678"/>
    <cellStyle name="Примечание 4 8" xfId="1679"/>
    <cellStyle name="Примечание 4 9" xfId="1680"/>
    <cellStyle name="Примечание 4_46EE.2011(v1.0)" xfId="1681"/>
    <cellStyle name="Примечание 5" xfId="1682"/>
    <cellStyle name="Примечание 5 2" xfId="1683"/>
    <cellStyle name="Примечание 5 3" xfId="1684"/>
    <cellStyle name="Примечание 5 4" xfId="1685"/>
    <cellStyle name="Примечание 5 5" xfId="1686"/>
    <cellStyle name="Примечание 5 6" xfId="1687"/>
    <cellStyle name="Примечание 5 7" xfId="1688"/>
    <cellStyle name="Примечание 5 8" xfId="1689"/>
    <cellStyle name="Примечание 5 9" xfId="1690"/>
    <cellStyle name="Примечание 5_46EE.2011(v1.0)" xfId="1691"/>
    <cellStyle name="Примечание 6" xfId="1692"/>
    <cellStyle name="Примечание 6 2" xfId="1693"/>
    <cellStyle name="Примечание 6_46EE.2011(v1.0)" xfId="1694"/>
    <cellStyle name="Примечание 7" xfId="1695"/>
    <cellStyle name="Примечание 7 2" xfId="1696"/>
    <cellStyle name="Примечание 7_46EE.2011(v1.0)" xfId="1697"/>
    <cellStyle name="Примечание 8" xfId="1698"/>
    <cellStyle name="Примечание 8 2" xfId="1699"/>
    <cellStyle name="Примечание 8_46EE.2011(v1.0)" xfId="1700"/>
    <cellStyle name="Примечание 9" xfId="1701"/>
    <cellStyle name="Примечание 9 2" xfId="1702"/>
    <cellStyle name="Примечание 9_46EE.2011(v1.0)" xfId="1703"/>
    <cellStyle name="Продукт" xfId="1704"/>
    <cellStyle name="Percent" xfId="1705"/>
    <cellStyle name="Процентный 10" xfId="1706"/>
    <cellStyle name="Процентный 2" xfId="1707"/>
    <cellStyle name="Процентный 2 2" xfId="1708"/>
    <cellStyle name="Процентный 2 3" xfId="1709"/>
    <cellStyle name="Процентный 3" xfId="1710"/>
    <cellStyle name="Процентный 3 2" xfId="1711"/>
    <cellStyle name="Процентный 3 3" xfId="1712"/>
    <cellStyle name="Процентный 4" xfId="1713"/>
    <cellStyle name="Процентный 4 2" xfId="1714"/>
    <cellStyle name="Процентный 4 3" xfId="1715"/>
    <cellStyle name="Процентный 5" xfId="1716"/>
    <cellStyle name="Процентный 9" xfId="1717"/>
    <cellStyle name="Разница" xfId="1718"/>
    <cellStyle name="Рамки" xfId="1719"/>
    <cellStyle name="Сводная таблица" xfId="1720"/>
    <cellStyle name="Связанная ячейка" xfId="1721"/>
    <cellStyle name="Связанная ячейка 2" xfId="1722"/>
    <cellStyle name="Связанная ячейка 2 2" xfId="1723"/>
    <cellStyle name="Связанная ячейка 2_46EE.2011(v1.0)" xfId="1724"/>
    <cellStyle name="Связанная ячейка 3" xfId="1725"/>
    <cellStyle name="Связанная ячейка 3 2" xfId="1726"/>
    <cellStyle name="Связанная ячейка 3_46EE.2011(v1.0)" xfId="1727"/>
    <cellStyle name="Связанная ячейка 4" xfId="1728"/>
    <cellStyle name="Связанная ячейка 4 2" xfId="1729"/>
    <cellStyle name="Связанная ячейка 4_46EE.2011(v1.0)" xfId="1730"/>
    <cellStyle name="Связанная ячейка 5" xfId="1731"/>
    <cellStyle name="Связанная ячейка 5 2" xfId="1732"/>
    <cellStyle name="Связанная ячейка 5_46EE.2011(v1.0)" xfId="1733"/>
    <cellStyle name="Связанная ячейка 6" xfId="1734"/>
    <cellStyle name="Связанная ячейка 6 2" xfId="1735"/>
    <cellStyle name="Связанная ячейка 6_46EE.2011(v1.0)" xfId="1736"/>
    <cellStyle name="Связанная ячейка 7" xfId="1737"/>
    <cellStyle name="Связанная ячейка 7 2" xfId="1738"/>
    <cellStyle name="Связанная ячейка 7_46EE.2011(v1.0)" xfId="1739"/>
    <cellStyle name="Связанная ячейка 8" xfId="1740"/>
    <cellStyle name="Связанная ячейка 8 2" xfId="1741"/>
    <cellStyle name="Связанная ячейка 8_46EE.2011(v1.0)" xfId="1742"/>
    <cellStyle name="Связанная ячейка 9" xfId="1743"/>
    <cellStyle name="Связанная ячейка 9 2" xfId="1744"/>
    <cellStyle name="Связанная ячейка 9_46EE.2011(v1.0)" xfId="1745"/>
    <cellStyle name="Стиль 1" xfId="1746"/>
    <cellStyle name="Стиль 1 2" xfId="1747"/>
    <cellStyle name="Стиль 1 2 2" xfId="1748"/>
    <cellStyle name="Стиль 1 2_ARMRAZR" xfId="1749"/>
    <cellStyle name="Субсчет" xfId="1750"/>
    <cellStyle name="Счет" xfId="1751"/>
    <cellStyle name="ТЕКСТ" xfId="1752"/>
    <cellStyle name="ТЕКСТ 2" xfId="1753"/>
    <cellStyle name="ТЕКСТ 3" xfId="1754"/>
    <cellStyle name="ТЕКСТ 4" xfId="1755"/>
    <cellStyle name="ТЕКСТ 5" xfId="1756"/>
    <cellStyle name="ТЕКСТ 6" xfId="1757"/>
    <cellStyle name="ТЕКСТ 7" xfId="1758"/>
    <cellStyle name="ТЕКСТ 8" xfId="1759"/>
    <cellStyle name="ТЕКСТ 9" xfId="1760"/>
    <cellStyle name="Текст предупреждения" xfId="1761"/>
    <cellStyle name="Текст предупреждения 2" xfId="1762"/>
    <cellStyle name="Текст предупреждения 2 2" xfId="1763"/>
    <cellStyle name="Текст предупреждения 3" xfId="1764"/>
    <cellStyle name="Текст предупреждения 3 2" xfId="1765"/>
    <cellStyle name="Текст предупреждения 4" xfId="1766"/>
    <cellStyle name="Текст предупреждения 4 2" xfId="1767"/>
    <cellStyle name="Текст предупреждения 5" xfId="1768"/>
    <cellStyle name="Текст предупреждения 5 2" xfId="1769"/>
    <cellStyle name="Текст предупреждения 6" xfId="1770"/>
    <cellStyle name="Текст предупреждения 6 2" xfId="1771"/>
    <cellStyle name="Текст предупреждения 7" xfId="1772"/>
    <cellStyle name="Текст предупреждения 7 2" xfId="1773"/>
    <cellStyle name="Текст предупреждения 8" xfId="1774"/>
    <cellStyle name="Текст предупреждения 8 2" xfId="1775"/>
    <cellStyle name="Текст предупреждения 9" xfId="1776"/>
    <cellStyle name="Текст предупреждения 9 2" xfId="1777"/>
    <cellStyle name="Текстовый" xfId="1778"/>
    <cellStyle name="Текстовый 2" xfId="1779"/>
    <cellStyle name="Текстовый 3" xfId="1780"/>
    <cellStyle name="Текстовый 4" xfId="1781"/>
    <cellStyle name="Текстовый 5" xfId="1782"/>
    <cellStyle name="Текстовый 6" xfId="1783"/>
    <cellStyle name="Текстовый 7" xfId="1784"/>
    <cellStyle name="Текстовый 8" xfId="1785"/>
    <cellStyle name="Текстовый 9" xfId="1786"/>
    <cellStyle name="Текстовый_1" xfId="1787"/>
    <cellStyle name="Тысячи [0]_22гк" xfId="1788"/>
    <cellStyle name="Тысячи_22гк" xfId="1789"/>
    <cellStyle name="ФИКСИРОВАННЫЙ" xfId="1790"/>
    <cellStyle name="ФИКСИРОВАННЫЙ 2" xfId="1791"/>
    <cellStyle name="ФИКСИРОВАННЫЙ 3" xfId="1792"/>
    <cellStyle name="ФИКСИРОВАННЫЙ 4" xfId="1793"/>
    <cellStyle name="ФИКСИРОВАННЫЙ 5" xfId="1794"/>
    <cellStyle name="ФИКСИРОВАННЫЙ 6" xfId="1795"/>
    <cellStyle name="ФИКСИРОВАННЫЙ 7" xfId="1796"/>
    <cellStyle name="ФИКСИРОВАННЫЙ 8" xfId="1797"/>
    <cellStyle name="ФИКСИРОВАННЫЙ 9" xfId="1798"/>
    <cellStyle name="ФИКСИРОВАННЫЙ_1" xfId="1799"/>
    <cellStyle name="Comma" xfId="1800"/>
    <cellStyle name="Comma [0]" xfId="1801"/>
    <cellStyle name="Финансовый 2" xfId="1802"/>
    <cellStyle name="Финансовый 2 2" xfId="1803"/>
    <cellStyle name="Финансовый 2 2 2" xfId="1804"/>
    <cellStyle name="Финансовый 2 2_INVEST.EE.FACT.4.78(v1.1)" xfId="1805"/>
    <cellStyle name="Финансовый 2 3" xfId="1806"/>
    <cellStyle name="Финансовый 2_46EE.2011(v1.0)" xfId="1807"/>
    <cellStyle name="Финансовый 3" xfId="1808"/>
    <cellStyle name="Финансовый 3 2" xfId="1809"/>
    <cellStyle name="Финансовый 3 3" xfId="1810"/>
    <cellStyle name="Финансовый 3 4" xfId="1811"/>
    <cellStyle name="Финансовый 3_INVEST.EE.FACT.4.78(v1.1)" xfId="1812"/>
    <cellStyle name="Финансовый 4" xfId="1813"/>
    <cellStyle name="Финансовый 6" xfId="1814"/>
    <cellStyle name="Финансовый0[0]_FU_bal" xfId="1815"/>
    <cellStyle name="Формула" xfId="1816"/>
    <cellStyle name="Формула 2" xfId="1817"/>
    <cellStyle name="Формула_A РТ 2009 Рязаньэнерго" xfId="1818"/>
    <cellStyle name="ФормулаВБ" xfId="1819"/>
    <cellStyle name="ФормулаНаКонтроль" xfId="1820"/>
    <cellStyle name="Хороший" xfId="1821"/>
    <cellStyle name="Хороший 2" xfId="1822"/>
    <cellStyle name="Хороший 2 2" xfId="1823"/>
    <cellStyle name="Хороший 3" xfId="1824"/>
    <cellStyle name="Хороший 3 2" xfId="1825"/>
    <cellStyle name="Хороший 4" xfId="1826"/>
    <cellStyle name="Хороший 4 2" xfId="1827"/>
    <cellStyle name="Хороший 5" xfId="1828"/>
    <cellStyle name="Хороший 5 2" xfId="1829"/>
    <cellStyle name="Хороший 6" xfId="1830"/>
    <cellStyle name="Хороший 6 2" xfId="1831"/>
    <cellStyle name="Хороший 7" xfId="1832"/>
    <cellStyle name="Хороший 7 2" xfId="1833"/>
    <cellStyle name="Хороший 8" xfId="1834"/>
    <cellStyle name="Хороший 8 2" xfId="1835"/>
    <cellStyle name="Хороший 9" xfId="1836"/>
    <cellStyle name="Хороший 9 2" xfId="1837"/>
    <cellStyle name="Цена_продукта" xfId="1838"/>
    <cellStyle name="Цифры по центру с десятыми" xfId="1839"/>
    <cellStyle name="число" xfId="1840"/>
    <cellStyle name="Џђћ–…ќ’ќ›‰" xfId="1841"/>
    <cellStyle name="Шапка" xfId="1842"/>
    <cellStyle name="Шапка таблицы" xfId="1843"/>
    <cellStyle name="ШАУ" xfId="1844"/>
    <cellStyle name="標準_PL-CF sheet" xfId="1845"/>
    <cellStyle name="䁺_x0001_" xfId="18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36</xdr:row>
      <xdr:rowOff>38100</xdr:rowOff>
    </xdr:from>
    <xdr:to>
      <xdr:col>8</xdr:col>
      <xdr:colOff>219075</xdr:colOff>
      <xdr:row>36</xdr:row>
      <xdr:rowOff>200025</xdr:rowOff>
    </xdr:to>
    <xdr:pic macro="[0]!Sheet_10.BAffirmButton_inf">
      <xdr:nvPicPr>
        <xdr:cNvPr id="1" name="Рисунок 2" descr="information-icon.png"/>
        <xdr:cNvPicPr preferRelativeResize="1">
          <a:picLocks noChangeAspect="1"/>
        </xdr:cNvPicPr>
      </xdr:nvPicPr>
      <xdr:blipFill>
        <a:blip r:embed="rId1"/>
        <a:stretch>
          <a:fillRect/>
        </a:stretch>
      </xdr:blipFill>
      <xdr:spPr>
        <a:xfrm>
          <a:off x="7686675" y="8686800"/>
          <a:ext cx="161925" cy="161925"/>
        </a:xfrm>
        <a:prstGeom prst="rect">
          <a:avLst/>
        </a:prstGeom>
        <a:noFill/>
        <a:ln w="9525" cmpd="sng">
          <a:noFill/>
        </a:ln>
      </xdr:spPr>
    </xdr:pic>
    <xdr:clientData fPrintsWithSheet="0"/>
  </xdr:twoCellAnchor>
  <xdr:twoCellAnchor>
    <xdr:from>
      <xdr:col>8</xdr:col>
      <xdr:colOff>47625</xdr:colOff>
      <xdr:row>18</xdr:row>
      <xdr:rowOff>76200</xdr:rowOff>
    </xdr:from>
    <xdr:to>
      <xdr:col>8</xdr:col>
      <xdr:colOff>209550</xdr:colOff>
      <xdr:row>18</xdr:row>
      <xdr:rowOff>238125</xdr:rowOff>
    </xdr:to>
    <xdr:pic macro="[0]!Sheet_10.KindActivButton_inf">
      <xdr:nvPicPr>
        <xdr:cNvPr id="2" name="Рисунок 1" descr="information-icon.png"/>
        <xdr:cNvPicPr preferRelativeResize="1">
          <a:picLocks noChangeAspect="1"/>
        </xdr:cNvPicPr>
      </xdr:nvPicPr>
      <xdr:blipFill>
        <a:blip r:embed="rId1"/>
        <a:stretch>
          <a:fillRect/>
        </a:stretch>
      </xdr:blipFill>
      <xdr:spPr>
        <a:xfrm>
          <a:off x="7677150" y="3676650"/>
          <a:ext cx="161925" cy="1619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17</xdr:row>
      <xdr:rowOff>514350</xdr:rowOff>
    </xdr:from>
    <xdr:to>
      <xdr:col>7</xdr:col>
      <xdr:colOff>2276475</xdr:colOff>
      <xdr:row>17</xdr:row>
      <xdr:rowOff>771525</xdr:rowOff>
    </xdr:to>
    <xdr:pic>
      <xdr:nvPicPr>
        <xdr:cNvPr id="1" name="HideIF"/>
        <xdr:cNvPicPr preferRelativeResize="1">
          <a:picLocks noChangeAspect="1"/>
        </xdr:cNvPicPr>
      </xdr:nvPicPr>
      <xdr:blipFill>
        <a:blip r:embed="rId1"/>
        <a:stretch>
          <a:fillRect/>
        </a:stretch>
      </xdr:blipFill>
      <xdr:spPr>
        <a:xfrm>
          <a:off x="7172325" y="3829050"/>
          <a:ext cx="2152650" cy="257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T20"/>
  <sheetViews>
    <sheetView zoomScale="85" zoomScaleNormal="85" zoomScalePageLayoutView="0" workbookViewId="0" topLeftCell="C1">
      <selection activeCell="D11" sqref="D11"/>
    </sheetView>
  </sheetViews>
  <sheetFormatPr defaultColWidth="9.140625" defaultRowHeight="11.25"/>
  <cols>
    <col min="1" max="1" width="9.140625" style="1" customWidth="1"/>
    <col min="2" max="2" width="10.421875" style="1" customWidth="1"/>
    <col min="3" max="6" width="9.140625" style="1" customWidth="1"/>
    <col min="7" max="7" width="29.7109375" style="1" bestFit="1" customWidth="1"/>
    <col min="8" max="8" width="18.140625" style="1" customWidth="1"/>
    <col min="9" max="9" width="9.140625" style="1" customWidth="1"/>
    <col min="10" max="10" width="10.8515625" style="1" customWidth="1"/>
    <col min="11" max="12" width="9.140625" style="1" customWidth="1"/>
    <col min="13" max="14" width="17.421875" style="1" customWidth="1"/>
    <col min="15" max="15" width="13.28125" style="1" customWidth="1"/>
    <col min="16" max="16384" width="9.140625" style="1" customWidth="1"/>
  </cols>
  <sheetData>
    <row r="1" spans="2:17" ht="11.25">
      <c r="B1" t="s">
        <v>49</v>
      </c>
      <c r="C1" s="69"/>
      <c r="E1" s="1" t="s">
        <v>2</v>
      </c>
      <c r="F1" s="1" t="s">
        <v>3</v>
      </c>
      <c r="G1" s="1" t="s">
        <v>34</v>
      </c>
      <c r="I1" t="s">
        <v>8</v>
      </c>
      <c r="J1" t="s">
        <v>9</v>
      </c>
      <c r="K1" t="s">
        <v>30</v>
      </c>
      <c r="L1"/>
      <c r="M1" t="s">
        <v>97</v>
      </c>
      <c r="N1"/>
      <c r="O1" t="s">
        <v>103</v>
      </c>
      <c r="P1" t="s">
        <v>574</v>
      </c>
      <c r="Q1" t="s">
        <v>104</v>
      </c>
    </row>
    <row r="2" spans="2:20" ht="11.25">
      <c r="B2" t="s">
        <v>0</v>
      </c>
      <c r="C2" s="69" t="s">
        <v>128</v>
      </c>
      <c r="H2" t="s">
        <v>28</v>
      </c>
      <c r="I2" s="42">
        <v>2009</v>
      </c>
      <c r="J2" s="43" t="s">
        <v>28</v>
      </c>
      <c r="K2" s="43" t="s">
        <v>31</v>
      </c>
      <c r="L2" s="43" t="s">
        <v>87</v>
      </c>
      <c r="M2" s="386" t="s">
        <v>686</v>
      </c>
      <c r="N2" s="386" t="s">
        <v>696</v>
      </c>
      <c r="O2" s="43" t="s">
        <v>101</v>
      </c>
      <c r="P2" s="271" t="s">
        <v>570</v>
      </c>
      <c r="Q2" s="43" t="s">
        <v>367</v>
      </c>
      <c r="R2" s="98">
        <v>1</v>
      </c>
      <c r="S2" s="98" t="b">
        <v>1</v>
      </c>
      <c r="T2" s="98"/>
    </row>
    <row r="3" spans="2:20" ht="11.25">
      <c r="B3" t="s">
        <v>35</v>
      </c>
      <c r="C3" s="69" t="s">
        <v>129</v>
      </c>
      <c r="E3"/>
      <c r="F3"/>
      <c r="G3" s="68" t="str">
        <f>IF(MONTH_PERIOD="Год",MONTH_PERIOD&amp;" "&amp;YEAR_PERIOD,MONTH_PERIOD&amp;" "&amp;YEAR_PERIOD&amp;" г.")</f>
        <v>  г.</v>
      </c>
      <c r="H3" t="s">
        <v>29</v>
      </c>
      <c r="I3" s="42">
        <v>2010</v>
      </c>
      <c r="J3" s="43" t="s">
        <v>80</v>
      </c>
      <c r="K3" s="43" t="s">
        <v>32</v>
      </c>
      <c r="L3" s="43" t="s">
        <v>88</v>
      </c>
      <c r="M3" s="386" t="s">
        <v>687</v>
      </c>
      <c r="N3" s="386" t="s">
        <v>697</v>
      </c>
      <c r="O3" s="43" t="s">
        <v>100</v>
      </c>
      <c r="P3" s="271" t="s">
        <v>571</v>
      </c>
      <c r="Q3" s="43" t="s">
        <v>368</v>
      </c>
      <c r="T3" s="98"/>
    </row>
    <row r="4" spans="2:20" ht="11.25">
      <c r="B4" s="1" t="s">
        <v>1</v>
      </c>
      <c r="C4" s="69" t="s">
        <v>747</v>
      </c>
      <c r="E4"/>
      <c r="F4"/>
      <c r="G4" s="92">
        <f>IF(ISERROR(INDEX(H2:H5,MATCH(MONTH_PERIOD,Квартал,0))),"",INDEX(H2:H5,MATCH(MONTH_PERIOD,Квартал,0)))</f>
      </c>
      <c r="H4" t="s">
        <v>20</v>
      </c>
      <c r="I4" s="42">
        <v>2011</v>
      </c>
      <c r="J4" s="43" t="s">
        <v>81</v>
      </c>
      <c r="L4" s="43" t="s">
        <v>89</v>
      </c>
      <c r="M4" s="386" t="s">
        <v>688</v>
      </c>
      <c r="N4" s="386" t="s">
        <v>698</v>
      </c>
      <c r="O4" s="43" t="s">
        <v>102</v>
      </c>
      <c r="P4" s="271" t="s">
        <v>572</v>
      </c>
      <c r="Q4" s="43" t="s">
        <v>369</v>
      </c>
      <c r="T4" s="98"/>
    </row>
    <row r="5" spans="2:17" ht="11.25">
      <c r="B5" t="s">
        <v>23</v>
      </c>
      <c r="C5" s="69" t="s">
        <v>130</v>
      </c>
      <c r="E5"/>
      <c r="F5"/>
      <c r="G5" s="92"/>
      <c r="H5" t="s">
        <v>113</v>
      </c>
      <c r="I5" s="42">
        <v>2012</v>
      </c>
      <c r="J5" s="43" t="s">
        <v>82</v>
      </c>
      <c r="L5" s="43" t="s">
        <v>90</v>
      </c>
      <c r="M5" s="386" t="s">
        <v>689</v>
      </c>
      <c r="N5" s="386" t="s">
        <v>699</v>
      </c>
      <c r="O5" s="43" t="s">
        <v>569</v>
      </c>
      <c r="P5" s="271" t="s">
        <v>573</v>
      </c>
      <c r="Q5" s="43" t="s">
        <v>370</v>
      </c>
    </row>
    <row r="6" spans="2:17" ht="11.25">
      <c r="B6" s="1" t="s">
        <v>36</v>
      </c>
      <c r="C6" s="70">
        <f>Титульный!F14</f>
        <v>0</v>
      </c>
      <c r="E6"/>
      <c r="F6"/>
      <c r="G6" s="92"/>
      <c r="I6" s="42">
        <v>2013</v>
      </c>
      <c r="L6" s="43" t="s">
        <v>91</v>
      </c>
      <c r="M6" s="386" t="s">
        <v>690</v>
      </c>
      <c r="N6" s="386" t="s">
        <v>701</v>
      </c>
      <c r="Q6" s="43" t="s">
        <v>373</v>
      </c>
    </row>
    <row r="7" spans="2:17" ht="11.25">
      <c r="B7" s="1" t="s">
        <v>37</v>
      </c>
      <c r="C7" s="70">
        <f>YEAR_PERIOD</f>
        <v>0</v>
      </c>
      <c r="E7"/>
      <c r="F7"/>
      <c r="G7" s="92"/>
      <c r="I7" s="42">
        <v>2014</v>
      </c>
      <c r="L7" s="43" t="s">
        <v>92</v>
      </c>
      <c r="M7" s="386" t="s">
        <v>691</v>
      </c>
      <c r="N7" s="386" t="s">
        <v>702</v>
      </c>
      <c r="Q7" s="43" t="s">
        <v>105</v>
      </c>
    </row>
    <row r="8" spans="2:17" ht="11.25">
      <c r="B8" s="1" t="s">
        <v>39</v>
      </c>
      <c r="C8" s="70">
        <f>MONTH_PERIOD</f>
        <v>0</v>
      </c>
      <c r="E8"/>
      <c r="I8" s="42">
        <v>2015</v>
      </c>
      <c r="M8" s="386" t="s">
        <v>692</v>
      </c>
      <c r="N8" s="386" t="s">
        <v>703</v>
      </c>
      <c r="Q8" s="43" t="s">
        <v>355</v>
      </c>
    </row>
    <row r="9" spans="2:17" ht="11.25">
      <c r="B9" s="1" t="s">
        <v>38</v>
      </c>
      <c r="C9" s="70" t="str">
        <f>PF</f>
        <v>Факт</v>
      </c>
      <c r="E9"/>
      <c r="I9" s="42">
        <v>2016</v>
      </c>
      <c r="M9" s="386" t="s">
        <v>693</v>
      </c>
      <c r="N9" s="386" t="s">
        <v>704</v>
      </c>
      <c r="Q9" s="43" t="s">
        <v>356</v>
      </c>
    </row>
    <row r="10" spans="3:17" ht="11.25">
      <c r="C10" s="70"/>
      <c r="I10" s="42">
        <v>2017</v>
      </c>
      <c r="M10" s="386" t="s">
        <v>694</v>
      </c>
      <c r="N10" s="386" t="s">
        <v>700</v>
      </c>
      <c r="Q10" s="43" t="s">
        <v>357</v>
      </c>
    </row>
    <row r="11" spans="9:17" ht="11.25">
      <c r="I11" s="42">
        <v>2018</v>
      </c>
      <c r="Q11" s="43" t="s">
        <v>358</v>
      </c>
    </row>
    <row r="12" spans="9:17" ht="11.25">
      <c r="I12" s="42">
        <v>2019</v>
      </c>
      <c r="Q12" s="43" t="s">
        <v>360</v>
      </c>
    </row>
    <row r="13" spans="9:17" ht="11.25">
      <c r="I13" s="42">
        <v>2020</v>
      </c>
      <c r="Q13" s="43" t="s">
        <v>361</v>
      </c>
    </row>
    <row r="14" ht="11.25">
      <c r="Q14" s="43" t="s">
        <v>362</v>
      </c>
    </row>
    <row r="15" ht="11.25">
      <c r="Q15" s="43" t="s">
        <v>363</v>
      </c>
    </row>
    <row r="16" ht="11.25">
      <c r="Q16" s="43" t="s">
        <v>364</v>
      </c>
    </row>
    <row r="17" spans="7:17" ht="11.25">
      <c r="G17"/>
      <c r="Q17" s="43" t="s">
        <v>365</v>
      </c>
    </row>
    <row r="18" ht="11.25">
      <c r="Q18" s="43" t="s">
        <v>366</v>
      </c>
    </row>
    <row r="19" ht="11.25">
      <c r="Q19" s="43" t="s">
        <v>376</v>
      </c>
    </row>
    <row r="20" ht="11.25">
      <c r="Q20" s="43"/>
    </row>
  </sheetData>
  <sheetProtection formatColumns="0" formatRows="0"/>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Лист8">
    <pageSetUpPr fitToPage="1"/>
  </sheetPr>
  <dimension ref="A1:N99"/>
  <sheetViews>
    <sheetView showGridLines="0" zoomScalePageLayoutView="0" workbookViewId="0" topLeftCell="C4">
      <pane xSplit="4" ySplit="9" topLeftCell="G13" activePane="bottomRight" state="frozen"/>
      <selection pane="topLeft" activeCell="C156" sqref="C156"/>
      <selection pane="topRight" activeCell="C156" sqref="C156"/>
      <selection pane="bottomLeft" activeCell="C156" sqref="C156"/>
      <selection pane="bottomRight" activeCell="G13" sqref="G13"/>
    </sheetView>
  </sheetViews>
  <sheetFormatPr defaultColWidth="9.140625" defaultRowHeight="11.25"/>
  <cols>
    <col min="1" max="2" width="9.57421875" style="146" hidden="1" customWidth="1"/>
    <col min="3" max="3" width="17.57421875" style="0" customWidth="1"/>
    <col min="5" max="5" width="9.140625" style="0" hidden="1" customWidth="1"/>
    <col min="6" max="6" width="52.28125" style="0" customWidth="1"/>
    <col min="7" max="7" width="43.57421875" style="0" customWidth="1"/>
    <col min="8" max="8" width="48.28125" style="0" customWidth="1"/>
    <col min="13" max="13" width="9.140625" style="147" customWidth="1"/>
    <col min="14" max="14" width="9.140625" style="106" customWidth="1"/>
  </cols>
  <sheetData>
    <row r="1" spans="1:13" s="46" customFormat="1" ht="11.25" customHeight="1" hidden="1">
      <c r="A1" s="146">
        <f>ID</f>
        <v>27126047</v>
      </c>
      <c r="B1" s="146"/>
      <c r="G1" s="48"/>
      <c r="H1" s="48"/>
      <c r="M1" s="147"/>
    </row>
    <row r="2" spans="1:13" s="46" customFormat="1" ht="11.25" customHeight="1" hidden="1">
      <c r="A2" s="146"/>
      <c r="B2" s="146"/>
      <c r="G2" s="47"/>
      <c r="H2" s="47"/>
      <c r="M2" s="147"/>
    </row>
    <row r="3" spans="1:13" s="46" customFormat="1" ht="11.25" customHeight="1" hidden="1">
      <c r="A3" s="146"/>
      <c r="B3" s="146"/>
      <c r="I3" s="60"/>
      <c r="M3" s="147"/>
    </row>
    <row r="4" spans="1:13" s="106" customFormat="1" ht="34.5" customHeight="1">
      <c r="A4" s="146"/>
      <c r="B4" s="146"/>
      <c r="G4" s="490" t="s">
        <v>500</v>
      </c>
      <c r="H4" s="490"/>
      <c r="I4" s="490"/>
      <c r="M4" s="147"/>
    </row>
    <row r="5" spans="1:13" s="106" customFormat="1" ht="11.25">
      <c r="A5" s="146"/>
      <c r="B5" s="146"/>
      <c r="G5" s="501" t="s">
        <v>160</v>
      </c>
      <c r="H5" s="501"/>
      <c r="I5" s="501"/>
      <c r="M5" s="147"/>
    </row>
    <row r="6" spans="1:13" s="106" customFormat="1" ht="17.25" customHeight="1">
      <c r="A6" s="146"/>
      <c r="B6" s="146"/>
      <c r="G6" s="502">
        <f>IF(B_POST="","",B_POST)</f>
      </c>
      <c r="H6" s="502"/>
      <c r="I6" s="502"/>
      <c r="M6" s="147"/>
    </row>
    <row r="7" spans="1:13" s="106" customFormat="1" ht="17.25" customHeight="1">
      <c r="A7" s="146"/>
      <c r="B7" s="146"/>
      <c r="G7" s="502">
        <f>IF(B_FIO="","",B_FIO)</f>
      </c>
      <c r="H7" s="502"/>
      <c r="I7" s="502"/>
      <c r="M7" s="147"/>
    </row>
    <row r="8" spans="1:13" s="106" customFormat="1" ht="13.5" customHeight="1">
      <c r="A8" s="146"/>
      <c r="B8" s="146"/>
      <c r="G8" s="110"/>
      <c r="H8" s="110"/>
      <c r="I8" s="178"/>
      <c r="M8" s="147"/>
    </row>
    <row r="9" spans="1:13" s="106" customFormat="1" ht="11.25" customHeight="1">
      <c r="A9" s="146"/>
      <c r="B9" s="146"/>
      <c r="G9" s="111"/>
      <c r="H9" s="111"/>
      <c r="I9" s="111"/>
      <c r="M9" s="147"/>
    </row>
    <row r="10" ht="12" thickBot="1">
      <c r="I10" s="109"/>
    </row>
    <row r="11" spans="4:9" ht="15" customHeight="1">
      <c r="D11" s="493" t="s">
        <v>501</v>
      </c>
      <c r="E11" s="494"/>
      <c r="F11" s="494"/>
      <c r="G11" s="494"/>
      <c r="H11" s="494"/>
      <c r="I11" s="495"/>
    </row>
    <row r="12" spans="4:9" ht="15" customHeight="1" thickBot="1">
      <c r="D12" s="452" t="str">
        <f>COMPANY&amp;", Факт за "&amp;YEAR_PERIOD&amp;" г. "&amp;MONTH_PERIOD</f>
        <v>, Факт за  г. </v>
      </c>
      <c r="E12" s="453"/>
      <c r="F12" s="453"/>
      <c r="G12" s="453"/>
      <c r="H12" s="453"/>
      <c r="I12" s="454"/>
    </row>
    <row r="14" spans="4:9" ht="12" thickBot="1">
      <c r="D14" s="33"/>
      <c r="E14" s="34"/>
      <c r="F14" s="34"/>
      <c r="G14" s="34"/>
      <c r="H14" s="34"/>
      <c r="I14" s="37"/>
    </row>
    <row r="15" spans="2:9" ht="11.25">
      <c r="B15" s="146">
        <v>74</v>
      </c>
      <c r="C15" s="135"/>
      <c r="D15" s="32"/>
      <c r="E15" s="59"/>
      <c r="F15" s="267" t="s">
        <v>162</v>
      </c>
      <c r="G15" s="284"/>
      <c r="H15" s="283"/>
      <c r="I15" s="38"/>
    </row>
    <row r="16" spans="4:9" ht="22.5">
      <c r="D16" s="32"/>
      <c r="E16" s="59"/>
      <c r="F16" s="268" t="s">
        <v>510</v>
      </c>
      <c r="G16" s="285"/>
      <c r="H16" s="282"/>
      <c r="I16" s="38"/>
    </row>
    <row r="17" spans="4:9" ht="22.5">
      <c r="D17" s="32"/>
      <c r="E17" s="59"/>
      <c r="F17" s="268" t="s">
        <v>511</v>
      </c>
      <c r="G17" s="286"/>
      <c r="H17" s="282" t="s">
        <v>575</v>
      </c>
      <c r="I17" s="38"/>
    </row>
    <row r="18" spans="4:9" ht="11.25">
      <c r="D18" s="32"/>
      <c r="E18" s="59"/>
      <c r="F18" s="268" t="s">
        <v>512</v>
      </c>
      <c r="G18" s="285"/>
      <c r="H18" s="282"/>
      <c r="I18" s="38"/>
    </row>
    <row r="19" spans="4:9" ht="11.25">
      <c r="D19" s="32"/>
      <c r="E19" s="59"/>
      <c r="F19" s="268" t="s">
        <v>513</v>
      </c>
      <c r="G19" s="287"/>
      <c r="H19" s="282" t="s">
        <v>576</v>
      </c>
      <c r="I19" s="38"/>
    </row>
    <row r="20" spans="4:9" ht="22.5">
      <c r="D20" s="32"/>
      <c r="E20" s="59"/>
      <c r="F20" s="269" t="s">
        <v>514</v>
      </c>
      <c r="G20" s="286"/>
      <c r="H20" s="282" t="s">
        <v>577</v>
      </c>
      <c r="I20" s="38"/>
    </row>
    <row r="21" spans="3:9" ht="11.25">
      <c r="C21" s="135" t="s">
        <v>114</v>
      </c>
      <c r="D21" s="32"/>
      <c r="E21" s="59"/>
      <c r="F21" s="268" t="s">
        <v>515</v>
      </c>
      <c r="G21" s="272"/>
      <c r="H21" s="301"/>
      <c r="I21" s="38"/>
    </row>
    <row r="22" spans="4:9" ht="22.5" hidden="1">
      <c r="D22" s="32"/>
      <c r="E22" s="59"/>
      <c r="F22" s="291" t="s">
        <v>516</v>
      </c>
      <c r="G22" s="275"/>
      <c r="H22" s="301"/>
      <c r="I22" s="38"/>
    </row>
    <row r="23" spans="4:9" ht="45" hidden="1">
      <c r="D23" s="32"/>
      <c r="E23" s="59"/>
      <c r="F23" s="291" t="s">
        <v>517</v>
      </c>
      <c r="G23" s="275"/>
      <c r="H23" s="301"/>
      <c r="I23" s="38"/>
    </row>
    <row r="24" spans="4:9" ht="56.25" hidden="1">
      <c r="D24" s="32"/>
      <c r="E24" s="59"/>
      <c r="F24" s="291" t="s">
        <v>518</v>
      </c>
      <c r="G24" s="275"/>
      <c r="H24" s="301"/>
      <c r="I24" s="38"/>
    </row>
    <row r="25" spans="3:9" ht="11.25">
      <c r="C25" s="135" t="s">
        <v>114</v>
      </c>
      <c r="D25" s="32"/>
      <c r="E25" s="59"/>
      <c r="F25" s="268" t="s">
        <v>519</v>
      </c>
      <c r="G25" s="272"/>
      <c r="H25" s="301"/>
      <c r="I25" s="38"/>
    </row>
    <row r="26" spans="4:9" ht="22.5" hidden="1">
      <c r="D26" s="32"/>
      <c r="E26" s="59"/>
      <c r="F26" s="292" t="s">
        <v>520</v>
      </c>
      <c r="G26" s="276"/>
      <c r="H26" s="302"/>
      <c r="I26" s="38"/>
    </row>
    <row r="27" spans="3:9" ht="11.25">
      <c r="C27" s="135" t="s">
        <v>114</v>
      </c>
      <c r="D27" s="32"/>
      <c r="E27" s="59"/>
      <c r="F27" s="268" t="s">
        <v>521</v>
      </c>
      <c r="G27" s="272"/>
      <c r="H27" s="301"/>
      <c r="I27" s="38"/>
    </row>
    <row r="28" spans="4:9" ht="22.5" hidden="1">
      <c r="D28" s="32"/>
      <c r="E28" s="59"/>
      <c r="F28" s="292" t="s">
        <v>522</v>
      </c>
      <c r="G28" s="276"/>
      <c r="H28" s="302"/>
      <c r="I28" s="38"/>
    </row>
    <row r="29" spans="4:9" ht="22.5">
      <c r="D29" s="32"/>
      <c r="E29" s="59"/>
      <c r="F29" s="268" t="s">
        <v>523</v>
      </c>
      <c r="G29" s="275"/>
      <c r="H29" s="301" t="s">
        <v>578</v>
      </c>
      <c r="I29" s="38"/>
    </row>
    <row r="30" spans="4:9" ht="11.25">
      <c r="D30" s="32"/>
      <c r="E30" s="59"/>
      <c r="F30" s="268" t="s">
        <v>524</v>
      </c>
      <c r="G30" s="272"/>
      <c r="H30" s="301"/>
      <c r="I30" s="38"/>
    </row>
    <row r="31" spans="4:9" ht="78.75">
      <c r="D31" s="32"/>
      <c r="E31" s="59"/>
      <c r="F31" s="269" t="s">
        <v>525</v>
      </c>
      <c r="G31" s="275"/>
      <c r="H31" s="301" t="s">
        <v>579</v>
      </c>
      <c r="I31" s="38"/>
    </row>
    <row r="32" spans="3:9" ht="22.5">
      <c r="C32" s="135" t="s">
        <v>114</v>
      </c>
      <c r="D32" s="32"/>
      <c r="E32" s="59"/>
      <c r="F32" s="269" t="s">
        <v>526</v>
      </c>
      <c r="G32" s="276"/>
      <c r="H32" s="302"/>
      <c r="I32" s="38"/>
    </row>
    <row r="33" spans="4:9" ht="33.75" hidden="1">
      <c r="D33" s="32"/>
      <c r="E33" s="59"/>
      <c r="F33" s="292" t="s">
        <v>527</v>
      </c>
      <c r="G33" s="276"/>
      <c r="H33" s="302"/>
      <c r="I33" s="38"/>
    </row>
    <row r="34" spans="4:9" ht="11.25" hidden="1">
      <c r="D34" s="32"/>
      <c r="E34" s="59"/>
      <c r="F34" s="293" t="s">
        <v>528</v>
      </c>
      <c r="G34" s="275"/>
      <c r="H34" s="301"/>
      <c r="I34" s="38"/>
    </row>
    <row r="35" spans="4:9" ht="22.5" hidden="1">
      <c r="D35" s="32"/>
      <c r="E35" s="59"/>
      <c r="F35" s="293" t="s">
        <v>529</v>
      </c>
      <c r="G35" s="275"/>
      <c r="H35" s="301"/>
      <c r="I35" s="38"/>
    </row>
    <row r="36" spans="4:9" ht="11.25" hidden="1">
      <c r="D36" s="32"/>
      <c r="E36" s="59"/>
      <c r="F36" s="293" t="s">
        <v>530</v>
      </c>
      <c r="G36" s="275"/>
      <c r="H36" s="301"/>
      <c r="I36" s="38"/>
    </row>
    <row r="37" spans="3:9" ht="11.25">
      <c r="C37" s="135" t="s">
        <v>114</v>
      </c>
      <c r="D37" s="32"/>
      <c r="E37" s="59"/>
      <c r="F37" s="296" t="str">
        <f>"Сметная стоимость проекта в ценах "&amp;YEAR_PERIOD&amp;" года"</f>
        <v>Сметная стоимость проекта в ценах  года</v>
      </c>
      <c r="G37" s="277"/>
      <c r="H37" s="302"/>
      <c r="I37" s="38"/>
    </row>
    <row r="38" spans="4:9" ht="22.5" hidden="1">
      <c r="D38" s="32"/>
      <c r="E38" s="59"/>
      <c r="F38" s="291" t="s">
        <v>531</v>
      </c>
      <c r="G38" s="275"/>
      <c r="H38" s="301"/>
      <c r="I38" s="38"/>
    </row>
    <row r="39" spans="4:9" ht="22.5">
      <c r="D39" s="32"/>
      <c r="E39" s="59"/>
      <c r="F39" s="269" t="s">
        <v>532</v>
      </c>
      <c r="G39" s="278"/>
      <c r="H39" s="302"/>
      <c r="I39" s="38"/>
    </row>
    <row r="40" spans="3:9" ht="22.5">
      <c r="C40" s="135" t="s">
        <v>114</v>
      </c>
      <c r="D40" s="32"/>
      <c r="E40" s="59"/>
      <c r="F40" s="269" t="s">
        <v>533</v>
      </c>
      <c r="G40" s="279"/>
      <c r="H40" s="301"/>
      <c r="I40" s="38"/>
    </row>
    <row r="41" spans="4:9" ht="11.25" hidden="1">
      <c r="D41" s="32"/>
      <c r="E41" s="59"/>
      <c r="F41" s="291" t="s">
        <v>534</v>
      </c>
      <c r="G41" s="279"/>
      <c r="H41" s="301"/>
      <c r="I41" s="38"/>
    </row>
    <row r="42" spans="3:9" ht="22.5" hidden="1">
      <c r="C42" s="135" t="s">
        <v>114</v>
      </c>
      <c r="D42" s="32"/>
      <c r="E42" s="59"/>
      <c r="F42" s="294" t="s">
        <v>535</v>
      </c>
      <c r="G42" s="273"/>
      <c r="H42" s="301"/>
      <c r="I42" s="38"/>
    </row>
    <row r="43" spans="4:9" ht="11.25" hidden="1">
      <c r="D43" s="32"/>
      <c r="E43" s="59"/>
      <c r="F43" s="299" t="str">
        <f>"объем заключенного договора в ценах "&amp;YEAR_PERIOD&amp;" года"</f>
        <v>объем заключенного договора в ценах  года</v>
      </c>
      <c r="G43" s="279"/>
      <c r="H43" s="301"/>
      <c r="I43" s="38"/>
    </row>
    <row r="44" spans="4:9" ht="11.25" hidden="1">
      <c r="D44" s="32"/>
      <c r="E44" s="59"/>
      <c r="F44" s="298" t="s">
        <v>536</v>
      </c>
      <c r="G44" s="279"/>
      <c r="H44" s="301"/>
      <c r="I44" s="38"/>
    </row>
    <row r="45" spans="4:9" ht="11.25" hidden="1">
      <c r="D45" s="32"/>
      <c r="E45" s="59"/>
      <c r="F45" s="298" t="s">
        <v>537</v>
      </c>
      <c r="G45" s="279"/>
      <c r="H45" s="301"/>
      <c r="I45" s="38"/>
    </row>
    <row r="46" spans="4:9" ht="11.25" hidden="1">
      <c r="D46" s="32"/>
      <c r="E46" s="59"/>
      <c r="F46" s="298" t="s">
        <v>538</v>
      </c>
      <c r="G46" s="279"/>
      <c r="H46" s="301"/>
      <c r="I46" s="38"/>
    </row>
    <row r="47" spans="3:9" ht="33.75" hidden="1">
      <c r="C47" s="135" t="s">
        <v>114</v>
      </c>
      <c r="D47" s="32"/>
      <c r="E47" s="59"/>
      <c r="F47" s="294" t="s">
        <v>539</v>
      </c>
      <c r="G47" s="273"/>
      <c r="H47" s="301"/>
      <c r="I47" s="38"/>
    </row>
    <row r="48" spans="4:9" ht="11.25" hidden="1">
      <c r="D48" s="32"/>
      <c r="E48" s="59"/>
      <c r="F48" s="299" t="str">
        <f>"объем заключенного договора в ценах "&amp;YEAR_PERIOD&amp;" года"</f>
        <v>объем заключенного договора в ценах  года</v>
      </c>
      <c r="G48" s="279"/>
      <c r="H48" s="301"/>
      <c r="I48" s="38"/>
    </row>
    <row r="49" spans="4:9" ht="11.25" hidden="1">
      <c r="D49" s="32"/>
      <c r="E49" s="59"/>
      <c r="F49" s="298" t="s">
        <v>536</v>
      </c>
      <c r="G49" s="279"/>
      <c r="H49" s="301"/>
      <c r="I49" s="38"/>
    </row>
    <row r="50" spans="4:9" ht="11.25" hidden="1">
      <c r="D50" s="32"/>
      <c r="E50" s="59"/>
      <c r="F50" s="298" t="s">
        <v>537</v>
      </c>
      <c r="G50" s="279"/>
      <c r="H50" s="301"/>
      <c r="I50" s="38"/>
    </row>
    <row r="51" spans="4:9" ht="11.25" hidden="1">
      <c r="D51" s="32"/>
      <c r="E51" s="59"/>
      <c r="F51" s="298" t="s">
        <v>538</v>
      </c>
      <c r="G51" s="279"/>
      <c r="H51" s="301"/>
      <c r="I51" s="38"/>
    </row>
    <row r="52" spans="3:9" ht="22.5" hidden="1">
      <c r="C52" s="135" t="s">
        <v>114</v>
      </c>
      <c r="D52" s="32"/>
      <c r="E52" s="59"/>
      <c r="F52" s="294" t="s">
        <v>540</v>
      </c>
      <c r="G52" s="273"/>
      <c r="H52" s="301"/>
      <c r="I52" s="38"/>
    </row>
    <row r="53" spans="4:9" ht="11.25" hidden="1">
      <c r="D53" s="32"/>
      <c r="E53" s="59"/>
      <c r="F53" s="299" t="str">
        <f>"объем заключенного договора в ценах "&amp;YEAR_PERIOD&amp;" года"</f>
        <v>объем заключенного договора в ценах  года</v>
      </c>
      <c r="G53" s="279"/>
      <c r="H53" s="301"/>
      <c r="I53" s="38"/>
    </row>
    <row r="54" spans="4:9" ht="11.25" hidden="1">
      <c r="D54" s="32"/>
      <c r="E54" s="59"/>
      <c r="F54" s="298" t="s">
        <v>536</v>
      </c>
      <c r="G54" s="279"/>
      <c r="H54" s="301"/>
      <c r="I54" s="38"/>
    </row>
    <row r="55" spans="4:9" ht="11.25" hidden="1">
      <c r="D55" s="32"/>
      <c r="E55" s="59"/>
      <c r="F55" s="298" t="s">
        <v>537</v>
      </c>
      <c r="G55" s="279"/>
      <c r="H55" s="301"/>
      <c r="I55" s="38"/>
    </row>
    <row r="56" spans="4:9" ht="11.25" hidden="1">
      <c r="D56" s="32"/>
      <c r="E56" s="59"/>
      <c r="F56" s="298" t="s">
        <v>538</v>
      </c>
      <c r="G56" s="279"/>
      <c r="H56" s="301"/>
      <c r="I56" s="38"/>
    </row>
    <row r="57" spans="3:9" ht="22.5" hidden="1">
      <c r="C57" s="135" t="s">
        <v>114</v>
      </c>
      <c r="D57" s="32"/>
      <c r="E57" s="59"/>
      <c r="F57" s="295" t="s">
        <v>541</v>
      </c>
      <c r="G57" s="273"/>
      <c r="H57" s="301"/>
      <c r="I57" s="38"/>
    </row>
    <row r="58" spans="4:9" ht="11.25" hidden="1">
      <c r="D58" s="32"/>
      <c r="E58" s="59"/>
      <c r="F58" s="298" t="s">
        <v>534</v>
      </c>
      <c r="G58" s="279"/>
      <c r="H58" s="301"/>
      <c r="I58" s="38"/>
    </row>
    <row r="59" spans="4:9" ht="11.25" hidden="1">
      <c r="D59" s="32"/>
      <c r="E59" s="59"/>
      <c r="F59" s="300" t="s">
        <v>542</v>
      </c>
      <c r="G59" s="279"/>
      <c r="H59" s="301"/>
      <c r="I59" s="38"/>
    </row>
    <row r="60" spans="4:13" ht="11.25" hidden="1">
      <c r="D60" s="32"/>
      <c r="E60" s="59"/>
      <c r="F60" s="300" t="s">
        <v>543</v>
      </c>
      <c r="G60" s="279"/>
      <c r="H60" s="301"/>
      <c r="I60" s="38"/>
      <c r="M60" s="147" t="s">
        <v>367</v>
      </c>
    </row>
    <row r="61" spans="4:13" ht="22.5" hidden="1">
      <c r="D61" s="32"/>
      <c r="E61" s="59"/>
      <c r="F61" s="300" t="s">
        <v>544</v>
      </c>
      <c r="G61" s="279"/>
      <c r="H61" s="301"/>
      <c r="I61" s="38"/>
      <c r="M61" s="147" t="s">
        <v>368</v>
      </c>
    </row>
    <row r="62" spans="4:9" ht="11.25" hidden="1">
      <c r="D62" s="32"/>
      <c r="E62" s="59"/>
      <c r="F62" s="290" t="s">
        <v>545</v>
      </c>
      <c r="G62" s="279"/>
      <c r="H62" s="301"/>
      <c r="I62" s="38"/>
    </row>
    <row r="63" spans="4:13" ht="11.25" hidden="1">
      <c r="D63" s="32"/>
      <c r="E63" s="59"/>
      <c r="F63" s="290" t="s">
        <v>546</v>
      </c>
      <c r="G63" s="279"/>
      <c r="H63" s="301"/>
      <c r="I63" s="38"/>
      <c r="M63" s="147" t="s">
        <v>369</v>
      </c>
    </row>
    <row r="64" spans="4:13" ht="11.25" hidden="1">
      <c r="D64" s="32"/>
      <c r="E64" s="59"/>
      <c r="F64" s="290" t="s">
        <v>547</v>
      </c>
      <c r="G64" s="279"/>
      <c r="H64" s="301"/>
      <c r="I64" s="38"/>
      <c r="M64" s="147" t="s">
        <v>370</v>
      </c>
    </row>
    <row r="65" spans="3:13" ht="11.25" hidden="1">
      <c r="C65" s="135"/>
      <c r="D65" s="32"/>
      <c r="E65" s="59"/>
      <c r="F65" s="290" t="s">
        <v>546</v>
      </c>
      <c r="G65" s="279"/>
      <c r="H65" s="301"/>
      <c r="I65" s="38"/>
      <c r="M65" s="147" t="s">
        <v>373</v>
      </c>
    </row>
    <row r="66" spans="3:9" ht="33.75" customHeight="1">
      <c r="C66" s="135" t="s">
        <v>114</v>
      </c>
      <c r="D66" s="32"/>
      <c r="E66" s="59"/>
      <c r="F66" s="269" t="s">
        <v>548</v>
      </c>
      <c r="G66" s="276"/>
      <c r="H66" s="527" t="s">
        <v>580</v>
      </c>
      <c r="I66" s="38"/>
    </row>
    <row r="67" spans="4:9" ht="11.25" hidden="1">
      <c r="D67" s="32"/>
      <c r="E67" s="59"/>
      <c r="F67" s="293" t="s">
        <v>549</v>
      </c>
      <c r="G67" s="276"/>
      <c r="H67" s="528"/>
      <c r="I67" s="38"/>
    </row>
    <row r="68" spans="4:9" ht="11.25" hidden="1">
      <c r="D68" s="32"/>
      <c r="E68" s="59"/>
      <c r="F68" s="293" t="s">
        <v>550</v>
      </c>
      <c r="G68" s="276"/>
      <c r="H68" s="528"/>
      <c r="I68" s="38"/>
    </row>
    <row r="69" spans="4:9" ht="11.25" hidden="1">
      <c r="D69" s="32"/>
      <c r="E69" s="59"/>
      <c r="F69" s="293" t="s">
        <v>551</v>
      </c>
      <c r="G69" s="276"/>
      <c r="H69" s="528"/>
      <c r="I69" s="38"/>
    </row>
    <row r="70" spans="4:9" ht="11.25" hidden="1">
      <c r="D70" s="32"/>
      <c r="E70" s="59"/>
      <c r="F70" s="293" t="s">
        <v>552</v>
      </c>
      <c r="G70" s="276"/>
      <c r="H70" s="528"/>
      <c r="I70" s="38"/>
    </row>
    <row r="71" spans="4:9" ht="11.25" hidden="1">
      <c r="D71" s="32"/>
      <c r="E71" s="59"/>
      <c r="F71" s="293" t="s">
        <v>553</v>
      </c>
      <c r="G71" s="276"/>
      <c r="H71" s="529"/>
      <c r="I71" s="38"/>
    </row>
    <row r="72" spans="4:13" ht="22.5" hidden="1">
      <c r="D72" s="32"/>
      <c r="E72" s="59"/>
      <c r="F72" s="291" t="s">
        <v>554</v>
      </c>
      <c r="G72" s="275"/>
      <c r="H72" s="301"/>
      <c r="I72" s="38"/>
      <c r="M72" s="147" t="s">
        <v>357</v>
      </c>
    </row>
    <row r="73" spans="3:13" ht="33.75">
      <c r="C73" s="135" t="s">
        <v>114</v>
      </c>
      <c r="D73" s="32"/>
      <c r="E73" s="59"/>
      <c r="F73" s="270" t="s">
        <v>555</v>
      </c>
      <c r="G73" s="280"/>
      <c r="H73" s="301"/>
      <c r="I73" s="38"/>
      <c r="M73" s="147" t="s">
        <v>358</v>
      </c>
    </row>
    <row r="74" spans="4:9" ht="11.25" hidden="1">
      <c r="D74" s="32"/>
      <c r="E74" s="59"/>
      <c r="F74" s="291" t="s">
        <v>534</v>
      </c>
      <c r="G74" s="275"/>
      <c r="H74" s="301"/>
      <c r="I74" s="38"/>
    </row>
    <row r="75" spans="4:13" ht="11.25" hidden="1">
      <c r="D75" s="32"/>
      <c r="E75" s="59"/>
      <c r="F75" s="292" t="s">
        <v>556</v>
      </c>
      <c r="G75" s="281"/>
      <c r="H75" s="301"/>
      <c r="I75" s="38"/>
      <c r="M75" s="147" t="s">
        <v>360</v>
      </c>
    </row>
    <row r="76" spans="4:9" ht="11.25" hidden="1">
      <c r="D76" s="32"/>
      <c r="E76" s="59"/>
      <c r="F76" s="292" t="s">
        <v>557</v>
      </c>
      <c r="G76" s="281"/>
      <c r="H76" s="301"/>
      <c r="I76" s="38"/>
    </row>
    <row r="77" spans="3:9" ht="33.75">
      <c r="C77" s="135"/>
      <c r="D77" s="32"/>
      <c r="E77" s="59"/>
      <c r="F77" s="269" t="s">
        <v>106</v>
      </c>
      <c r="G77" s="275"/>
      <c r="H77" s="301" t="s">
        <v>581</v>
      </c>
      <c r="I77" s="38"/>
    </row>
    <row r="78" spans="3:13" ht="11.25">
      <c r="C78" s="135" t="s">
        <v>114</v>
      </c>
      <c r="D78" s="32"/>
      <c r="E78" s="59"/>
      <c r="F78" s="269" t="s">
        <v>558</v>
      </c>
      <c r="G78" s="275"/>
      <c r="H78" s="301"/>
      <c r="I78" s="38"/>
      <c r="M78" s="147" t="s">
        <v>362</v>
      </c>
    </row>
    <row r="79" spans="4:13" ht="11.25" hidden="1">
      <c r="D79" s="32"/>
      <c r="E79" s="59"/>
      <c r="F79" s="293" t="s">
        <v>559</v>
      </c>
      <c r="G79" s="274"/>
      <c r="H79" s="301"/>
      <c r="I79" s="38"/>
      <c r="M79" s="147" t="s">
        <v>363</v>
      </c>
    </row>
    <row r="80" spans="4:13" ht="11.25" hidden="1">
      <c r="D80" s="32"/>
      <c r="E80" s="59"/>
      <c r="F80" s="293" t="s">
        <v>560</v>
      </c>
      <c r="G80" s="275"/>
      <c r="H80" s="301"/>
      <c r="I80" s="38"/>
      <c r="M80" s="147" t="s">
        <v>364</v>
      </c>
    </row>
    <row r="81" spans="4:13" ht="11.25" hidden="1">
      <c r="D81" s="32"/>
      <c r="E81" s="59"/>
      <c r="F81" s="293" t="s">
        <v>561</v>
      </c>
      <c r="G81" s="275"/>
      <c r="H81" s="301"/>
      <c r="I81" s="38"/>
      <c r="M81" s="147" t="s">
        <v>365</v>
      </c>
    </row>
    <row r="82" spans="3:9" ht="33.75">
      <c r="C82" s="135"/>
      <c r="D82" s="32"/>
      <c r="E82" s="59"/>
      <c r="F82" s="269" t="s">
        <v>562</v>
      </c>
      <c r="G82" s="275"/>
      <c r="H82" s="301" t="s">
        <v>582</v>
      </c>
      <c r="I82" s="38"/>
    </row>
    <row r="83" spans="3:9" ht="23.25" thickBot="1">
      <c r="C83" s="135" t="s">
        <v>114</v>
      </c>
      <c r="D83" s="32"/>
      <c r="E83" s="59"/>
      <c r="F83" s="269" t="s">
        <v>563</v>
      </c>
      <c r="G83" s="276"/>
      <c r="H83" s="527" t="s">
        <v>583</v>
      </c>
      <c r="I83" s="38"/>
    </row>
    <row r="84" spans="4:9" ht="11.25" hidden="1">
      <c r="D84" s="32"/>
      <c r="E84" s="59"/>
      <c r="F84" s="293" t="s">
        <v>564</v>
      </c>
      <c r="G84" s="276"/>
      <c r="H84" s="528"/>
      <c r="I84" s="38"/>
    </row>
    <row r="85" spans="4:9" ht="11.25" hidden="1">
      <c r="D85" s="32"/>
      <c r="E85" s="59"/>
      <c r="F85" s="293" t="s">
        <v>565</v>
      </c>
      <c r="G85" s="276"/>
      <c r="H85" s="528"/>
      <c r="I85" s="38"/>
    </row>
    <row r="86" spans="4:9" ht="11.25" hidden="1">
      <c r="D86" s="32"/>
      <c r="E86" s="59"/>
      <c r="F86" s="293" t="s">
        <v>566</v>
      </c>
      <c r="G86" s="276"/>
      <c r="H86" s="528"/>
      <c r="I86" s="38"/>
    </row>
    <row r="87" spans="4:9" ht="11.25" hidden="1">
      <c r="D87" s="32"/>
      <c r="E87" s="59"/>
      <c r="F87" s="293" t="s">
        <v>567</v>
      </c>
      <c r="G87" s="276"/>
      <c r="H87" s="528"/>
      <c r="I87" s="38"/>
    </row>
    <row r="88" spans="4:9" ht="12" hidden="1" thickBot="1">
      <c r="D88" s="32"/>
      <c r="E88" s="59"/>
      <c r="F88" s="303" t="s">
        <v>568</v>
      </c>
      <c r="G88" s="304"/>
      <c r="H88" s="528"/>
      <c r="I88" s="38"/>
    </row>
    <row r="89" spans="1:14" s="103" customFormat="1" ht="12" thickBot="1">
      <c r="A89" s="146"/>
      <c r="B89" s="146">
        <v>74</v>
      </c>
      <c r="C89" s="306"/>
      <c r="D89" s="104"/>
      <c r="E89" s="297"/>
      <c r="F89" s="305" t="s">
        <v>584</v>
      </c>
      <c r="G89" s="288"/>
      <c r="H89" s="289"/>
      <c r="I89" s="105"/>
      <c r="M89" s="218"/>
      <c r="N89" s="155"/>
    </row>
    <row r="90" spans="1:14" s="103" customFormat="1" ht="11.25">
      <c r="A90" s="146"/>
      <c r="B90" s="146"/>
      <c r="D90" s="104"/>
      <c r="E90" s="297"/>
      <c r="F90" s="266" t="s">
        <v>502</v>
      </c>
      <c r="G90" s="122"/>
      <c r="H90" s="122"/>
      <c r="I90" s="105"/>
      <c r="M90" s="218"/>
      <c r="N90" s="155"/>
    </row>
    <row r="91" spans="1:14" s="103" customFormat="1" ht="11.25">
      <c r="A91" s="146"/>
      <c r="B91" s="146"/>
      <c r="D91" s="104"/>
      <c r="E91" s="297"/>
      <c r="F91" s="266" t="s">
        <v>503</v>
      </c>
      <c r="G91" s="122"/>
      <c r="H91" s="122"/>
      <c r="I91" s="105"/>
      <c r="M91" s="218"/>
      <c r="N91" s="155"/>
    </row>
    <row r="92" spans="1:14" s="103" customFormat="1" ht="11.25">
      <c r="A92" s="146"/>
      <c r="B92" s="146"/>
      <c r="D92" s="104"/>
      <c r="E92" s="297"/>
      <c r="F92" s="266" t="s">
        <v>504</v>
      </c>
      <c r="G92" s="122"/>
      <c r="H92" s="122"/>
      <c r="I92" s="105"/>
      <c r="M92" s="218"/>
      <c r="N92" s="155"/>
    </row>
    <row r="93" spans="1:14" s="103" customFormat="1" ht="11.25">
      <c r="A93" s="146"/>
      <c r="B93" s="146"/>
      <c r="D93" s="104"/>
      <c r="E93" s="297"/>
      <c r="F93" s="266" t="s">
        <v>505</v>
      </c>
      <c r="G93" s="122"/>
      <c r="H93" s="122"/>
      <c r="I93" s="105"/>
      <c r="M93" s="218"/>
      <c r="N93" s="155"/>
    </row>
    <row r="94" spans="1:14" s="103" customFormat="1" ht="11.25">
      <c r="A94" s="146"/>
      <c r="B94" s="146"/>
      <c r="D94" s="104"/>
      <c r="E94" s="297"/>
      <c r="F94" s="266" t="s">
        <v>506</v>
      </c>
      <c r="G94" s="122"/>
      <c r="H94" s="122"/>
      <c r="I94" s="105"/>
      <c r="M94" s="218"/>
      <c r="N94" s="155"/>
    </row>
    <row r="95" spans="1:14" s="103" customFormat="1" ht="11.25">
      <c r="A95" s="146"/>
      <c r="B95" s="146"/>
      <c r="D95" s="104"/>
      <c r="E95" s="297"/>
      <c r="F95" s="266" t="s">
        <v>507</v>
      </c>
      <c r="G95" s="122"/>
      <c r="H95" s="122"/>
      <c r="I95" s="105"/>
      <c r="M95" s="218"/>
      <c r="N95" s="155"/>
    </row>
    <row r="96" spans="1:14" s="103" customFormat="1" ht="11.25">
      <c r="A96" s="146"/>
      <c r="B96" s="146"/>
      <c r="D96" s="104"/>
      <c r="E96" s="297"/>
      <c r="F96" s="266" t="s">
        <v>508</v>
      </c>
      <c r="G96" s="122"/>
      <c r="H96" s="122"/>
      <c r="I96" s="105"/>
      <c r="M96" s="218"/>
      <c r="N96" s="155"/>
    </row>
    <row r="97" spans="1:14" s="103" customFormat="1" ht="11.25">
      <c r="A97" s="146"/>
      <c r="B97" s="146"/>
      <c r="D97" s="104"/>
      <c r="E97" s="297"/>
      <c r="F97" s="266" t="s">
        <v>509</v>
      </c>
      <c r="G97" s="122"/>
      <c r="H97" s="122"/>
      <c r="I97" s="105"/>
      <c r="M97" s="218"/>
      <c r="N97" s="155"/>
    </row>
    <row r="98" spans="4:9" ht="11.25">
      <c r="D98" s="32"/>
      <c r="E98" s="59"/>
      <c r="I98" s="107"/>
    </row>
    <row r="99" spans="4:8" ht="11.25">
      <c r="D99" s="34"/>
      <c r="E99" s="34"/>
      <c r="F99" s="34"/>
      <c r="G99" s="34"/>
      <c r="H99" s="34"/>
    </row>
  </sheetData>
  <sheetProtection password="E4D4" sheet="1" scenarios="1" formatColumns="0" formatRows="0"/>
  <mergeCells count="8">
    <mergeCell ref="D12:I12"/>
    <mergeCell ref="H66:H71"/>
    <mergeCell ref="H83:H88"/>
    <mergeCell ref="G4:I4"/>
    <mergeCell ref="G5:I5"/>
    <mergeCell ref="G6:I6"/>
    <mergeCell ref="G7:I7"/>
    <mergeCell ref="D11:I11"/>
  </mergeCells>
  <dataValidations count="4">
    <dataValidation type="date" allowBlank="1" showInputMessage="1" showErrorMessage="1" sqref="G19 G79">
      <formula1>1</formula1>
      <formula2>402133</formula2>
    </dataValidation>
    <dataValidation type="decimal" operator="notEqual" allowBlank="1" showInputMessage="1" showErrorMessage="1" sqref="G39:G65 G37">
      <formula1>1E+29</formula1>
    </dataValidation>
    <dataValidation type="list" allowBlank="1" showInputMessage="1" showErrorMessage="1" sqref="G20">
      <formula1>STAGE_TYPE</formula1>
    </dataValidation>
    <dataValidation type="list" allowBlank="1" showInputMessage="1" showErrorMessage="1" sqref="G17">
      <formula1>CAPINV_LIST</formula1>
    </dataValidation>
  </dataValidations>
  <hyperlinks>
    <hyperlink ref="C21" location="Ф.10!C1" display="-"/>
    <hyperlink ref="C25" location="Ф.10!C1" display="-"/>
    <hyperlink ref="C27" location="Ф.10!C1" display="-"/>
    <hyperlink ref="C32" location="Ф.10!C1" display="-"/>
    <hyperlink ref="C37" location="Ф.10!C1" display="-"/>
    <hyperlink ref="C40" location="Ф.10!C1" display="-"/>
    <hyperlink ref="C42" location="Ф.10!C1" display="-"/>
    <hyperlink ref="C47" location="Ф.10!C1" display="-"/>
    <hyperlink ref="C52" location="Ф.10!C1" display="-"/>
    <hyperlink ref="C57" location="Ф.10!C1" display="-"/>
    <hyperlink ref="C66" location="Ф.10!C1" display="-"/>
    <hyperlink ref="C73" location="Ф.10!C1" display="-"/>
    <hyperlink ref="C78" location="Ф.10!C1" display="-"/>
    <hyperlink ref="C83" location="Ф.10!C1" display="-"/>
    <hyperlink ref="F89" location="Ф.10!F1" display="Добавить объект"/>
  </hyperlinks>
  <printOptions/>
  <pageMargins left="0.7086614173228347" right="0.7086614173228347" top="0.7480314960629921" bottom="0.7480314960629921" header="0.31496062992125984" footer="0.31496062992125984"/>
  <pageSetup fitToHeight="1000" fitToWidth="1" horizontalDpi="600" verticalDpi="600" orientation="portrait" paperSize="9" scale="61" r:id="rId2"/>
  <legacyDrawing r:id="rId1"/>
</worksheet>
</file>

<file path=xl/worksheets/sheet11.xml><?xml version="1.0" encoding="utf-8"?>
<worksheet xmlns="http://schemas.openxmlformats.org/spreadsheetml/2006/main" xmlns:r="http://schemas.openxmlformats.org/officeDocument/2006/relationships">
  <sheetPr codeName="Лист13">
    <pageSetUpPr fitToPage="1"/>
  </sheetPr>
  <dimension ref="A1:AB246"/>
  <sheetViews>
    <sheetView showGridLines="0" zoomScalePageLayoutView="0" workbookViewId="0" topLeftCell="A4">
      <pane xSplit="6" ySplit="16" topLeftCell="G20" activePane="bottomRight" state="frozen"/>
      <selection pane="topLeft" activeCell="C156" sqref="C156"/>
      <selection pane="topRight" activeCell="C156" sqref="C156"/>
      <selection pane="bottomLeft" activeCell="C156" sqref="C156"/>
      <selection pane="bottomRight" activeCell="G20" sqref="G20"/>
    </sheetView>
  </sheetViews>
  <sheetFormatPr defaultColWidth="9.140625" defaultRowHeight="11.25"/>
  <cols>
    <col min="1" max="2" width="9.57421875" style="146" hidden="1" customWidth="1"/>
    <col min="3" max="3" width="17.57421875" style="0" customWidth="1"/>
    <col min="5" max="5" width="11.7109375" style="0" bestFit="1" customWidth="1"/>
    <col min="6" max="6" width="51.57421875" style="0" customWidth="1"/>
    <col min="7" max="21" width="15.7109375" style="0" customWidth="1"/>
    <col min="22" max="22" width="14.8515625" style="0" customWidth="1"/>
    <col min="27" max="28" width="9.140625" style="106" customWidth="1"/>
  </cols>
  <sheetData>
    <row r="1" spans="1:22" s="46" customFormat="1" ht="11.25" customHeight="1" hidden="1">
      <c r="A1" s="146">
        <f>ID</f>
        <v>27126047</v>
      </c>
      <c r="B1" s="146"/>
      <c r="G1" s="48"/>
      <c r="H1" s="48"/>
      <c r="I1" s="48"/>
      <c r="J1" s="48"/>
      <c r="K1" s="48"/>
      <c r="L1" s="48"/>
      <c r="M1" s="48"/>
      <c r="N1" s="48"/>
      <c r="O1" s="48"/>
      <c r="P1" s="48"/>
      <c r="Q1" s="48"/>
      <c r="R1" s="48"/>
      <c r="S1" s="48"/>
      <c r="T1" s="48"/>
      <c r="U1" s="48"/>
      <c r="V1" s="48"/>
    </row>
    <row r="2" spans="1:22" s="46" customFormat="1" ht="11.25" customHeight="1" hidden="1">
      <c r="A2" s="146"/>
      <c r="B2" s="146"/>
      <c r="G2" s="47"/>
      <c r="H2" s="47"/>
      <c r="I2" s="47"/>
      <c r="J2" s="47"/>
      <c r="K2" s="47"/>
      <c r="L2" s="47"/>
      <c r="M2" s="47"/>
      <c r="N2" s="47"/>
      <c r="O2" s="47"/>
      <c r="P2" s="47"/>
      <c r="Q2" s="47"/>
      <c r="R2" s="47"/>
      <c r="S2" s="47"/>
      <c r="T2" s="47"/>
      <c r="U2" s="47"/>
      <c r="V2" s="47"/>
    </row>
    <row r="3" spans="1:23" s="46" customFormat="1" ht="11.25" customHeight="1" hidden="1">
      <c r="A3" s="146"/>
      <c r="B3" s="146"/>
      <c r="W3" s="60"/>
    </row>
    <row r="4" spans="1:23" s="106" customFormat="1" ht="34.5" customHeight="1">
      <c r="A4" s="146"/>
      <c r="B4" s="146"/>
      <c r="U4" s="490" t="s">
        <v>590</v>
      </c>
      <c r="V4" s="490"/>
      <c r="W4" s="490"/>
    </row>
    <row r="5" spans="1:23" s="106" customFormat="1" ht="11.25">
      <c r="A5" s="146"/>
      <c r="B5" s="146"/>
      <c r="U5" s="501" t="s">
        <v>160</v>
      </c>
      <c r="V5" s="501"/>
      <c r="W5" s="501"/>
    </row>
    <row r="6" spans="1:23" s="106" customFormat="1" ht="17.25" customHeight="1">
      <c r="A6" s="146"/>
      <c r="B6" s="146"/>
      <c r="U6" s="502">
        <f>IF(B_POST="","",B_POST)</f>
      </c>
      <c r="V6" s="502"/>
      <c r="W6" s="502"/>
    </row>
    <row r="7" spans="1:23" s="106" customFormat="1" ht="17.25" customHeight="1">
      <c r="A7" s="146"/>
      <c r="B7" s="146"/>
      <c r="U7" s="502">
        <f>IF(B_FIO="","",B_FIO)</f>
      </c>
      <c r="V7" s="502"/>
      <c r="W7" s="502"/>
    </row>
    <row r="8" spans="1:23" s="106" customFormat="1" ht="13.5" customHeight="1">
      <c r="A8" s="146"/>
      <c r="B8" s="146"/>
      <c r="U8" s="110"/>
      <c r="V8" s="503" t="s">
        <v>93</v>
      </c>
      <c r="W8" s="503"/>
    </row>
    <row r="9" spans="1:23" s="106" customFormat="1" ht="11.25" customHeight="1">
      <c r="A9" s="146"/>
      <c r="B9" s="146"/>
      <c r="U9" s="111"/>
      <c r="V9" s="136" t="s">
        <v>94</v>
      </c>
      <c r="W9" s="111"/>
    </row>
    <row r="10" ht="12" thickBot="1">
      <c r="W10" s="109"/>
    </row>
    <row r="11" spans="4:23" ht="15" customHeight="1">
      <c r="D11" s="493" t="s">
        <v>588</v>
      </c>
      <c r="E11" s="494"/>
      <c r="F11" s="494"/>
      <c r="G11" s="494"/>
      <c r="H11" s="494"/>
      <c r="I11" s="494"/>
      <c r="J11" s="494"/>
      <c r="K11" s="494"/>
      <c r="L11" s="494"/>
      <c r="M11" s="494"/>
      <c r="N11" s="494"/>
      <c r="O11" s="494"/>
      <c r="P11" s="494"/>
      <c r="Q11" s="494"/>
      <c r="R11" s="494"/>
      <c r="S11" s="494"/>
      <c r="T11" s="494"/>
      <c r="U11" s="494"/>
      <c r="V11" s="494"/>
      <c r="W11" s="495"/>
    </row>
    <row r="12" spans="4:23" ht="15" customHeight="1" thickBot="1">
      <c r="D12" s="452" t="str">
        <f>COMPANY&amp;", Факт за "&amp;YEAR_PERIOD&amp;" г. "&amp;MONTH_PERIOD</f>
        <v>, Факт за  г. </v>
      </c>
      <c r="E12" s="453"/>
      <c r="F12" s="453"/>
      <c r="G12" s="453"/>
      <c r="H12" s="453"/>
      <c r="I12" s="453"/>
      <c r="J12" s="453"/>
      <c r="K12" s="453"/>
      <c r="L12" s="453"/>
      <c r="M12" s="453"/>
      <c r="N12" s="453"/>
      <c r="O12" s="453"/>
      <c r="P12" s="453"/>
      <c r="Q12" s="453"/>
      <c r="R12" s="453"/>
      <c r="S12" s="453"/>
      <c r="T12" s="453"/>
      <c r="U12" s="453"/>
      <c r="V12" s="453"/>
      <c r="W12" s="454"/>
    </row>
    <row r="13" spans="1:23" s="106" customFormat="1" ht="16.5" customHeight="1">
      <c r="A13" s="146"/>
      <c r="B13" s="146"/>
      <c r="D13" s="112"/>
      <c r="E13" s="112"/>
      <c r="F13" s="112"/>
      <c r="G13" s="112"/>
      <c r="H13" s="112"/>
      <c r="I13" s="112"/>
      <c r="J13" s="112"/>
      <c r="K13" s="112"/>
      <c r="L13" s="112"/>
      <c r="M13" s="112"/>
      <c r="N13" s="112"/>
      <c r="O13" s="112"/>
      <c r="P13" s="112"/>
      <c r="Q13" s="112"/>
      <c r="R13" s="112"/>
      <c r="S13" s="112"/>
      <c r="T13" s="112"/>
      <c r="U13" s="112"/>
      <c r="V13" s="112"/>
      <c r="W13" s="112"/>
    </row>
    <row r="15" spans="4:23" ht="12" thickBot="1">
      <c r="D15" s="33"/>
      <c r="E15" s="34"/>
      <c r="F15" s="34"/>
      <c r="G15" s="34"/>
      <c r="H15" s="34"/>
      <c r="I15" s="34"/>
      <c r="J15" s="34"/>
      <c r="K15" s="34"/>
      <c r="L15" s="34"/>
      <c r="M15" s="34"/>
      <c r="N15" s="34"/>
      <c r="O15" s="34"/>
      <c r="P15" s="34"/>
      <c r="Q15" s="34"/>
      <c r="R15" s="34"/>
      <c r="S15" s="34"/>
      <c r="T15" s="34"/>
      <c r="U15" s="34"/>
      <c r="V15" s="34"/>
      <c r="W15" s="37"/>
    </row>
    <row r="16" spans="4:23" ht="15" customHeight="1">
      <c r="D16" s="32"/>
      <c r="E16" s="510" t="s">
        <v>40</v>
      </c>
      <c r="F16" s="513" t="s">
        <v>162</v>
      </c>
      <c r="G16" s="533" t="s">
        <v>586</v>
      </c>
      <c r="H16" s="533"/>
      <c r="I16" s="533"/>
      <c r="J16" s="533"/>
      <c r="K16" s="533"/>
      <c r="L16" s="533"/>
      <c r="M16" s="533"/>
      <c r="N16" s="533"/>
      <c r="O16" s="534" t="s">
        <v>587</v>
      </c>
      <c r="P16" s="535"/>
      <c r="Q16" s="535"/>
      <c r="R16" s="535"/>
      <c r="S16" s="535"/>
      <c r="T16" s="535"/>
      <c r="U16" s="535"/>
      <c r="V16" s="536"/>
      <c r="W16" s="38"/>
    </row>
    <row r="17" spans="4:23" ht="15" customHeight="1">
      <c r="D17" s="32"/>
      <c r="E17" s="511"/>
      <c r="F17" s="489"/>
      <c r="G17" s="496" t="s">
        <v>589</v>
      </c>
      <c r="H17" s="496"/>
      <c r="I17" s="496"/>
      <c r="J17" s="496"/>
      <c r="K17" s="496" t="s">
        <v>32</v>
      </c>
      <c r="L17" s="496"/>
      <c r="M17" s="496"/>
      <c r="N17" s="496"/>
      <c r="O17" s="496" t="s">
        <v>589</v>
      </c>
      <c r="P17" s="496"/>
      <c r="Q17" s="496"/>
      <c r="R17" s="496"/>
      <c r="S17" s="496" t="s">
        <v>32</v>
      </c>
      <c r="T17" s="496"/>
      <c r="U17" s="496"/>
      <c r="V17" s="537"/>
      <c r="W17" s="38"/>
    </row>
    <row r="18" spans="4:23" ht="15" customHeight="1">
      <c r="D18" s="32"/>
      <c r="E18" s="511"/>
      <c r="F18" s="489"/>
      <c r="G18" s="530" t="s">
        <v>713</v>
      </c>
      <c r="H18" s="532"/>
      <c r="I18" s="530" t="s">
        <v>714</v>
      </c>
      <c r="J18" s="532"/>
      <c r="K18" s="530" t="s">
        <v>713</v>
      </c>
      <c r="L18" s="532"/>
      <c r="M18" s="530" t="s">
        <v>714</v>
      </c>
      <c r="N18" s="532"/>
      <c r="O18" s="530" t="s">
        <v>713</v>
      </c>
      <c r="P18" s="532"/>
      <c r="Q18" s="530" t="s">
        <v>714</v>
      </c>
      <c r="R18" s="532"/>
      <c r="S18" s="530" t="s">
        <v>713</v>
      </c>
      <c r="T18" s="532"/>
      <c r="U18" s="530" t="s">
        <v>714</v>
      </c>
      <c r="V18" s="531"/>
      <c r="W18" s="38"/>
    </row>
    <row r="19" spans="4:23" ht="50.25" customHeight="1" thickBot="1">
      <c r="D19" s="32"/>
      <c r="E19" s="512"/>
      <c r="F19" s="514"/>
      <c r="G19" s="318" t="str">
        <f>"Всего 
("&amp;Period_name_1&amp;" "&amp;YEAR_PERIOD&amp;" г.)"</f>
        <v>Всего 
(  г.)</v>
      </c>
      <c r="H19" s="318" t="str">
        <f>"За отчетный период
 ("&amp;Period_name_0&amp;")"</f>
        <v>За отчетный период
 (  г.)</v>
      </c>
      <c r="I19" s="318" t="str">
        <f>"Всего 
("&amp;Period_name_1&amp;" "&amp;YEAR_PERIOD&amp;" г.)"</f>
        <v>Всего 
(  г.)</v>
      </c>
      <c r="J19" s="318" t="str">
        <f>"За отчетный период
 ("&amp;Period_name_0&amp;")"</f>
        <v>За отчетный период
 (  г.)</v>
      </c>
      <c r="K19" s="318" t="str">
        <f>"Всего 
("&amp;Period_name_1&amp;" "&amp;YEAR_PERIOD&amp;" г.)"</f>
        <v>Всего 
(  г.)</v>
      </c>
      <c r="L19" s="318" t="str">
        <f>"За отчетный период
 ("&amp;Period_name_0&amp;")"</f>
        <v>За отчетный период
 (  г.)</v>
      </c>
      <c r="M19" s="318" t="str">
        <f>"Всего 
("&amp;Period_name_1&amp;" "&amp;YEAR_PERIOD&amp;" г.)"</f>
        <v>Всего 
(  г.)</v>
      </c>
      <c r="N19" s="318" t="str">
        <f>"За отчетный период
 ("&amp;Period_name_0&amp;")"</f>
        <v>За отчетный период
 (  г.)</v>
      </c>
      <c r="O19" s="318" t="str">
        <f>"Всего 
("&amp;Period_name_1&amp;" "&amp;YEAR_PERIOD&amp;" г.)"</f>
        <v>Всего 
(  г.)</v>
      </c>
      <c r="P19" s="318" t="str">
        <f>"За отчетный период
 ("&amp;Period_name_0&amp;")"</f>
        <v>За отчетный период
 (  г.)</v>
      </c>
      <c r="Q19" s="318" t="str">
        <f>"Всего 
("&amp;Period_name_1&amp;" "&amp;YEAR_PERIOD&amp;" г.)"</f>
        <v>Всего 
(  г.)</v>
      </c>
      <c r="R19" s="318" t="str">
        <f>"За отчетный период
 ("&amp;Period_name_0&amp;")"</f>
        <v>За отчетный период
 (  г.)</v>
      </c>
      <c r="S19" s="318" t="str">
        <f>"Всего 
("&amp;Period_name_1&amp;" "&amp;YEAR_PERIOD&amp;" г.)"</f>
        <v>Всего 
(  г.)</v>
      </c>
      <c r="T19" s="318" t="str">
        <f>"За отчетный период
 ("&amp;Period_name_0&amp;")"</f>
        <v>За отчетный период
 (  г.)</v>
      </c>
      <c r="U19" s="318" t="str">
        <f>"Всего 
("&amp;Period_name_1&amp;" "&amp;YEAR_PERIOD&amp;" г.)"</f>
        <v>Всего 
(  г.)</v>
      </c>
      <c r="V19" s="319" t="str">
        <f>"За отчетный период
 ("&amp;Period_name_0&amp;")"</f>
        <v>За отчетный период
 (  г.)</v>
      </c>
      <c r="W19" s="38"/>
    </row>
    <row r="20" spans="4:23" ht="15.75" thickBot="1">
      <c r="D20" s="32"/>
      <c r="E20" s="325">
        <v>1</v>
      </c>
      <c r="F20" s="325">
        <v>2</v>
      </c>
      <c r="G20" s="325" t="s">
        <v>174</v>
      </c>
      <c r="H20" s="325" t="s">
        <v>175</v>
      </c>
      <c r="I20" s="325" t="s">
        <v>176</v>
      </c>
      <c r="J20" s="325" t="s">
        <v>177</v>
      </c>
      <c r="K20" s="325" t="s">
        <v>178</v>
      </c>
      <c r="L20" s="325" t="s">
        <v>179</v>
      </c>
      <c r="M20" s="325" t="s">
        <v>119</v>
      </c>
      <c r="N20" s="325" t="s">
        <v>120</v>
      </c>
      <c r="O20" s="325" t="s">
        <v>121</v>
      </c>
      <c r="P20" s="325" t="s">
        <v>122</v>
      </c>
      <c r="Q20" s="325" t="s">
        <v>123</v>
      </c>
      <c r="R20" s="325" t="s">
        <v>124</v>
      </c>
      <c r="S20" s="325" t="s">
        <v>125</v>
      </c>
      <c r="T20" s="325" t="s">
        <v>126</v>
      </c>
      <c r="U20" s="325" t="s">
        <v>180</v>
      </c>
      <c r="V20" s="325" t="s">
        <v>181</v>
      </c>
      <c r="W20" s="38"/>
    </row>
    <row r="21" spans="1:28" s="103" customFormat="1" ht="11.25">
      <c r="A21" s="146"/>
      <c r="B21" s="146"/>
      <c r="D21" s="104"/>
      <c r="E21" s="130"/>
      <c r="F21" s="131" t="s">
        <v>96</v>
      </c>
      <c r="G21" s="133">
        <f aca="true" t="shared" si="0" ref="G21:V21">G22+G155</f>
        <v>0</v>
      </c>
      <c r="H21" s="133">
        <f t="shared" si="0"/>
        <v>0</v>
      </c>
      <c r="I21" s="133">
        <f t="shared" si="0"/>
        <v>0</v>
      </c>
      <c r="J21" s="133">
        <f t="shared" si="0"/>
        <v>0</v>
      </c>
      <c r="K21" s="133">
        <f t="shared" si="0"/>
        <v>0</v>
      </c>
      <c r="L21" s="133">
        <f t="shared" si="0"/>
        <v>0</v>
      </c>
      <c r="M21" s="133">
        <f t="shared" si="0"/>
        <v>0</v>
      </c>
      <c r="N21" s="133">
        <f t="shared" si="0"/>
        <v>0</v>
      </c>
      <c r="O21" s="133">
        <f t="shared" si="0"/>
        <v>0</v>
      </c>
      <c r="P21" s="133">
        <f t="shared" si="0"/>
        <v>0</v>
      </c>
      <c r="Q21" s="133">
        <f t="shared" si="0"/>
        <v>0</v>
      </c>
      <c r="R21" s="133">
        <f t="shared" si="0"/>
        <v>0</v>
      </c>
      <c r="S21" s="133">
        <f t="shared" si="0"/>
        <v>0</v>
      </c>
      <c r="T21" s="133">
        <f t="shared" si="0"/>
        <v>0</v>
      </c>
      <c r="U21" s="133">
        <f t="shared" si="0"/>
        <v>0</v>
      </c>
      <c r="V21" s="398">
        <f t="shared" si="0"/>
        <v>0</v>
      </c>
      <c r="W21" s="105"/>
      <c r="AA21" s="155"/>
      <c r="AB21" s="155"/>
    </row>
    <row r="22" spans="1:28" s="103" customFormat="1" ht="11.25">
      <c r="A22" s="146"/>
      <c r="B22" s="146"/>
      <c r="D22" s="104"/>
      <c r="E22" s="120" t="s">
        <v>64</v>
      </c>
      <c r="F22" s="121" t="s">
        <v>163</v>
      </c>
      <c r="G22" s="234">
        <f aca="true" t="shared" si="1" ref="G22:V22">G23+G64+G105+G108+G111+G114</f>
        <v>0</v>
      </c>
      <c r="H22" s="234">
        <f t="shared" si="1"/>
        <v>0</v>
      </c>
      <c r="I22" s="234">
        <f t="shared" si="1"/>
        <v>0</v>
      </c>
      <c r="J22" s="234">
        <f t="shared" si="1"/>
        <v>0</v>
      </c>
      <c r="K22" s="234">
        <f t="shared" si="1"/>
        <v>0</v>
      </c>
      <c r="L22" s="234">
        <f t="shared" si="1"/>
        <v>0</v>
      </c>
      <c r="M22" s="234">
        <f t="shared" si="1"/>
        <v>0</v>
      </c>
      <c r="N22" s="234">
        <f t="shared" si="1"/>
        <v>0</v>
      </c>
      <c r="O22" s="234">
        <f t="shared" si="1"/>
        <v>0</v>
      </c>
      <c r="P22" s="234">
        <f t="shared" si="1"/>
        <v>0</v>
      </c>
      <c r="Q22" s="234">
        <f t="shared" si="1"/>
        <v>0</v>
      </c>
      <c r="R22" s="234">
        <f t="shared" si="1"/>
        <v>0</v>
      </c>
      <c r="S22" s="234">
        <f t="shared" si="1"/>
        <v>0</v>
      </c>
      <c r="T22" s="234">
        <f t="shared" si="1"/>
        <v>0</v>
      </c>
      <c r="U22" s="234">
        <f t="shared" si="1"/>
        <v>0</v>
      </c>
      <c r="V22" s="399">
        <f t="shared" si="1"/>
        <v>0</v>
      </c>
      <c r="W22" s="105"/>
      <c r="AA22" s="155"/>
      <c r="AB22" s="155"/>
    </row>
    <row r="23" spans="1:28" s="103" customFormat="1" ht="11.25">
      <c r="A23" s="146"/>
      <c r="B23" s="146"/>
      <c r="D23" s="104"/>
      <c r="E23" s="170" t="s">
        <v>65</v>
      </c>
      <c r="F23" s="163" t="s">
        <v>182</v>
      </c>
      <c r="G23" s="234">
        <f aca="true" t="shared" si="2" ref="G23:V23">G24+G51+G61</f>
        <v>0</v>
      </c>
      <c r="H23" s="234">
        <f t="shared" si="2"/>
        <v>0</v>
      </c>
      <c r="I23" s="234">
        <f t="shared" si="2"/>
        <v>0</v>
      </c>
      <c r="J23" s="234">
        <f t="shared" si="2"/>
        <v>0</v>
      </c>
      <c r="K23" s="234">
        <f t="shared" si="2"/>
        <v>0</v>
      </c>
      <c r="L23" s="234">
        <f t="shared" si="2"/>
        <v>0</v>
      </c>
      <c r="M23" s="234">
        <f t="shared" si="2"/>
        <v>0</v>
      </c>
      <c r="N23" s="234">
        <f t="shared" si="2"/>
        <v>0</v>
      </c>
      <c r="O23" s="234">
        <f t="shared" si="2"/>
        <v>0</v>
      </c>
      <c r="P23" s="234">
        <f t="shared" si="2"/>
        <v>0</v>
      </c>
      <c r="Q23" s="234">
        <f t="shared" si="2"/>
        <v>0</v>
      </c>
      <c r="R23" s="234">
        <f t="shared" si="2"/>
        <v>0</v>
      </c>
      <c r="S23" s="234">
        <f t="shared" si="2"/>
        <v>0</v>
      </c>
      <c r="T23" s="234">
        <f t="shared" si="2"/>
        <v>0</v>
      </c>
      <c r="U23" s="234">
        <f t="shared" si="2"/>
        <v>0</v>
      </c>
      <c r="V23" s="399">
        <f t="shared" si="2"/>
        <v>0</v>
      </c>
      <c r="W23" s="105"/>
      <c r="AA23" s="155"/>
      <c r="AB23" s="155"/>
    </row>
    <row r="24" spans="1:28" s="103" customFormat="1" ht="11.25">
      <c r="A24" s="146"/>
      <c r="B24" s="146"/>
      <c r="D24" s="104"/>
      <c r="E24" s="171" t="s">
        <v>186</v>
      </c>
      <c r="F24" s="164" t="s">
        <v>183</v>
      </c>
      <c r="G24" s="119">
        <f aca="true" t="shared" si="3" ref="G24:V24">G25+G38</f>
        <v>0</v>
      </c>
      <c r="H24" s="119">
        <f t="shared" si="3"/>
        <v>0</v>
      </c>
      <c r="I24" s="119">
        <f t="shared" si="3"/>
        <v>0</v>
      </c>
      <c r="J24" s="119">
        <f t="shared" si="3"/>
        <v>0</v>
      </c>
      <c r="K24" s="119">
        <f t="shared" si="3"/>
        <v>0</v>
      </c>
      <c r="L24" s="119">
        <f t="shared" si="3"/>
        <v>0</v>
      </c>
      <c r="M24" s="119">
        <f t="shared" si="3"/>
        <v>0</v>
      </c>
      <c r="N24" s="119">
        <f t="shared" si="3"/>
        <v>0</v>
      </c>
      <c r="O24" s="119">
        <f t="shared" si="3"/>
        <v>0</v>
      </c>
      <c r="P24" s="119">
        <f t="shared" si="3"/>
        <v>0</v>
      </c>
      <c r="Q24" s="119">
        <f t="shared" si="3"/>
        <v>0</v>
      </c>
      <c r="R24" s="119">
        <f t="shared" si="3"/>
        <v>0</v>
      </c>
      <c r="S24" s="119">
        <f t="shared" si="3"/>
        <v>0</v>
      </c>
      <c r="T24" s="119">
        <f t="shared" si="3"/>
        <v>0</v>
      </c>
      <c r="U24" s="119">
        <f t="shared" si="3"/>
        <v>0</v>
      </c>
      <c r="V24" s="400">
        <f t="shared" si="3"/>
        <v>0</v>
      </c>
      <c r="W24" s="105"/>
      <c r="AA24" s="155"/>
      <c r="AB24" s="155"/>
    </row>
    <row r="25" spans="1:28" s="103" customFormat="1" ht="11.25">
      <c r="A25" s="146"/>
      <c r="B25" s="146"/>
      <c r="D25" s="104"/>
      <c r="E25" s="171" t="s">
        <v>187</v>
      </c>
      <c r="F25" s="165" t="s">
        <v>184</v>
      </c>
      <c r="G25" s="119">
        <f aca="true" t="shared" si="4" ref="G25:V25">G26+G29+G32+G35</f>
        <v>0</v>
      </c>
      <c r="H25" s="119">
        <f t="shared" si="4"/>
        <v>0</v>
      </c>
      <c r="I25" s="119">
        <f t="shared" si="4"/>
        <v>0</v>
      </c>
      <c r="J25" s="119">
        <f t="shared" si="4"/>
        <v>0</v>
      </c>
      <c r="K25" s="119">
        <f t="shared" si="4"/>
        <v>0</v>
      </c>
      <c r="L25" s="119">
        <f t="shared" si="4"/>
        <v>0</v>
      </c>
      <c r="M25" s="119">
        <f t="shared" si="4"/>
        <v>0</v>
      </c>
      <c r="N25" s="119">
        <f t="shared" si="4"/>
        <v>0</v>
      </c>
      <c r="O25" s="119">
        <f t="shared" si="4"/>
        <v>0</v>
      </c>
      <c r="P25" s="119">
        <f t="shared" si="4"/>
        <v>0</v>
      </c>
      <c r="Q25" s="119">
        <f t="shared" si="4"/>
        <v>0</v>
      </c>
      <c r="R25" s="119">
        <f t="shared" si="4"/>
        <v>0</v>
      </c>
      <c r="S25" s="119">
        <f t="shared" si="4"/>
        <v>0</v>
      </c>
      <c r="T25" s="119">
        <f t="shared" si="4"/>
        <v>0</v>
      </c>
      <c r="U25" s="119">
        <f t="shared" si="4"/>
        <v>0</v>
      </c>
      <c r="V25" s="400">
        <f t="shared" si="4"/>
        <v>0</v>
      </c>
      <c r="W25" s="105"/>
      <c r="AA25" s="155"/>
      <c r="AB25" s="155"/>
    </row>
    <row r="26" spans="1:28" s="103" customFormat="1" ht="11.25">
      <c r="A26" s="146"/>
      <c r="B26" s="146"/>
      <c r="D26" s="104"/>
      <c r="E26" s="171" t="s">
        <v>188</v>
      </c>
      <c r="F26" s="166" t="s">
        <v>185</v>
      </c>
      <c r="G26" s="119">
        <f aca="true" t="shared" si="5" ref="G26:V26">SUM(G27:G28)</f>
        <v>0</v>
      </c>
      <c r="H26" s="119">
        <f t="shared" si="5"/>
        <v>0</v>
      </c>
      <c r="I26" s="119">
        <f t="shared" si="5"/>
        <v>0</v>
      </c>
      <c r="J26" s="119">
        <f t="shared" si="5"/>
        <v>0</v>
      </c>
      <c r="K26" s="119">
        <f t="shared" si="5"/>
        <v>0</v>
      </c>
      <c r="L26" s="119">
        <f t="shared" si="5"/>
        <v>0</v>
      </c>
      <c r="M26" s="119">
        <f t="shared" si="5"/>
        <v>0</v>
      </c>
      <c r="N26" s="119">
        <f t="shared" si="5"/>
        <v>0</v>
      </c>
      <c r="O26" s="119">
        <f t="shared" si="5"/>
        <v>0</v>
      </c>
      <c r="P26" s="119">
        <f t="shared" si="5"/>
        <v>0</v>
      </c>
      <c r="Q26" s="119">
        <f t="shared" si="5"/>
        <v>0</v>
      </c>
      <c r="R26" s="119">
        <f t="shared" si="5"/>
        <v>0</v>
      </c>
      <c r="S26" s="119">
        <f t="shared" si="5"/>
        <v>0</v>
      </c>
      <c r="T26" s="119">
        <f t="shared" si="5"/>
        <v>0</v>
      </c>
      <c r="U26" s="119">
        <f t="shared" si="5"/>
        <v>0</v>
      </c>
      <c r="V26" s="400">
        <f t="shared" si="5"/>
        <v>0</v>
      </c>
      <c r="W26" s="105"/>
      <c r="AA26" s="155"/>
      <c r="AB26" s="155"/>
    </row>
    <row r="27" spans="1:28" s="103" customFormat="1" ht="11.25" hidden="1">
      <c r="A27" s="146"/>
      <c r="B27" s="146"/>
      <c r="D27" s="104"/>
      <c r="E27" s="160" t="s">
        <v>189</v>
      </c>
      <c r="F27" s="177"/>
      <c r="G27" s="161"/>
      <c r="H27" s="161"/>
      <c r="I27" s="161"/>
      <c r="J27" s="161"/>
      <c r="K27" s="161"/>
      <c r="L27" s="161"/>
      <c r="M27" s="161"/>
      <c r="N27" s="161"/>
      <c r="O27" s="161"/>
      <c r="P27" s="161"/>
      <c r="Q27" s="161"/>
      <c r="R27" s="161"/>
      <c r="S27" s="161"/>
      <c r="T27" s="161"/>
      <c r="U27" s="161"/>
      <c r="V27" s="401"/>
      <c r="W27" s="105"/>
      <c r="AA27" s="155"/>
      <c r="AB27" s="155"/>
    </row>
    <row r="28" spans="1:28" s="103" customFormat="1" ht="11.25">
      <c r="A28" s="146"/>
      <c r="B28" s="146"/>
      <c r="D28" s="104"/>
      <c r="E28" s="114"/>
      <c r="F28" s="169"/>
      <c r="G28" s="99"/>
      <c r="H28" s="99"/>
      <c r="I28" s="99"/>
      <c r="J28" s="99"/>
      <c r="K28" s="99"/>
      <c r="L28" s="99"/>
      <c r="M28" s="99"/>
      <c r="N28" s="99"/>
      <c r="O28" s="99"/>
      <c r="P28" s="99"/>
      <c r="Q28" s="99"/>
      <c r="R28" s="99"/>
      <c r="S28" s="99"/>
      <c r="T28" s="99"/>
      <c r="U28" s="99"/>
      <c r="V28" s="100"/>
      <c r="W28" s="105"/>
      <c r="AA28" s="155"/>
      <c r="AB28" s="155"/>
    </row>
    <row r="29" spans="1:28" s="103" customFormat="1" ht="11.25">
      <c r="A29" s="146"/>
      <c r="B29" s="146"/>
      <c r="D29" s="104"/>
      <c r="E29" s="171" t="s">
        <v>191</v>
      </c>
      <c r="F29" s="166" t="s">
        <v>193</v>
      </c>
      <c r="G29" s="119">
        <f aca="true" t="shared" si="6" ref="G29:V29">SUM(G30:G31)</f>
        <v>0</v>
      </c>
      <c r="H29" s="119">
        <f t="shared" si="6"/>
        <v>0</v>
      </c>
      <c r="I29" s="119">
        <f t="shared" si="6"/>
        <v>0</v>
      </c>
      <c r="J29" s="119">
        <f t="shared" si="6"/>
        <v>0</v>
      </c>
      <c r="K29" s="119">
        <f t="shared" si="6"/>
        <v>0</v>
      </c>
      <c r="L29" s="119">
        <f t="shared" si="6"/>
        <v>0</v>
      </c>
      <c r="M29" s="119">
        <f t="shared" si="6"/>
        <v>0</v>
      </c>
      <c r="N29" s="119">
        <f t="shared" si="6"/>
        <v>0</v>
      </c>
      <c r="O29" s="119">
        <f t="shared" si="6"/>
        <v>0</v>
      </c>
      <c r="P29" s="119">
        <f t="shared" si="6"/>
        <v>0</v>
      </c>
      <c r="Q29" s="119">
        <f t="shared" si="6"/>
        <v>0</v>
      </c>
      <c r="R29" s="119">
        <f t="shared" si="6"/>
        <v>0</v>
      </c>
      <c r="S29" s="119">
        <f t="shared" si="6"/>
        <v>0</v>
      </c>
      <c r="T29" s="119">
        <f t="shared" si="6"/>
        <v>0</v>
      </c>
      <c r="U29" s="119">
        <f t="shared" si="6"/>
        <v>0</v>
      </c>
      <c r="V29" s="400">
        <f t="shared" si="6"/>
        <v>0</v>
      </c>
      <c r="W29" s="105"/>
      <c r="AA29" s="155"/>
      <c r="AB29" s="155"/>
    </row>
    <row r="30" spans="1:28" s="103" customFormat="1" ht="11.25" hidden="1">
      <c r="A30" s="146"/>
      <c r="B30" s="146"/>
      <c r="D30" s="104"/>
      <c r="E30" s="160" t="s">
        <v>192</v>
      </c>
      <c r="F30" s="173"/>
      <c r="G30" s="161"/>
      <c r="H30" s="161"/>
      <c r="I30" s="161"/>
      <c r="J30" s="161"/>
      <c r="K30" s="161"/>
      <c r="L30" s="161"/>
      <c r="M30" s="161"/>
      <c r="N30" s="161"/>
      <c r="O30" s="161"/>
      <c r="P30" s="161"/>
      <c r="Q30" s="161"/>
      <c r="R30" s="161"/>
      <c r="S30" s="161"/>
      <c r="T30" s="161"/>
      <c r="U30" s="161"/>
      <c r="V30" s="401"/>
      <c r="W30" s="105"/>
      <c r="AA30" s="155"/>
      <c r="AB30" s="155"/>
    </row>
    <row r="31" spans="1:28" s="103" customFormat="1" ht="11.25">
      <c r="A31" s="146"/>
      <c r="B31" s="146"/>
      <c r="D31" s="104"/>
      <c r="E31" s="114"/>
      <c r="F31" s="169"/>
      <c r="G31" s="99"/>
      <c r="H31" s="99"/>
      <c r="I31" s="99"/>
      <c r="J31" s="99"/>
      <c r="K31" s="99"/>
      <c r="L31" s="99"/>
      <c r="M31" s="99"/>
      <c r="N31" s="99"/>
      <c r="O31" s="99"/>
      <c r="P31" s="99"/>
      <c r="Q31" s="99"/>
      <c r="R31" s="99"/>
      <c r="S31" s="99"/>
      <c r="T31" s="99"/>
      <c r="U31" s="99"/>
      <c r="V31" s="100"/>
      <c r="W31" s="105"/>
      <c r="AA31" s="155"/>
      <c r="AB31" s="155"/>
    </row>
    <row r="32" spans="1:28" s="103" customFormat="1" ht="11.25">
      <c r="A32" s="146"/>
      <c r="B32" s="146"/>
      <c r="D32" s="104"/>
      <c r="E32" s="171" t="s">
        <v>195</v>
      </c>
      <c r="F32" s="166" t="s">
        <v>194</v>
      </c>
      <c r="G32" s="119">
        <f aca="true" t="shared" si="7" ref="G32:V32">SUM(G33:G34)</f>
        <v>0</v>
      </c>
      <c r="H32" s="119">
        <f t="shared" si="7"/>
        <v>0</v>
      </c>
      <c r="I32" s="119">
        <f t="shared" si="7"/>
        <v>0</v>
      </c>
      <c r="J32" s="119">
        <f t="shared" si="7"/>
        <v>0</v>
      </c>
      <c r="K32" s="119">
        <f t="shared" si="7"/>
        <v>0</v>
      </c>
      <c r="L32" s="119">
        <f t="shared" si="7"/>
        <v>0</v>
      </c>
      <c r="M32" s="119">
        <f t="shared" si="7"/>
        <v>0</v>
      </c>
      <c r="N32" s="119">
        <f t="shared" si="7"/>
        <v>0</v>
      </c>
      <c r="O32" s="119">
        <f t="shared" si="7"/>
        <v>0</v>
      </c>
      <c r="P32" s="119">
        <f t="shared" si="7"/>
        <v>0</v>
      </c>
      <c r="Q32" s="119">
        <f t="shared" si="7"/>
        <v>0</v>
      </c>
      <c r="R32" s="119">
        <f t="shared" si="7"/>
        <v>0</v>
      </c>
      <c r="S32" s="119">
        <f t="shared" si="7"/>
        <v>0</v>
      </c>
      <c r="T32" s="119">
        <f t="shared" si="7"/>
        <v>0</v>
      </c>
      <c r="U32" s="119">
        <f t="shared" si="7"/>
        <v>0</v>
      </c>
      <c r="V32" s="400">
        <f t="shared" si="7"/>
        <v>0</v>
      </c>
      <c r="W32" s="105"/>
      <c r="AA32" s="155"/>
      <c r="AB32" s="155"/>
    </row>
    <row r="33" spans="1:28" s="103" customFormat="1" ht="11.25" hidden="1">
      <c r="A33" s="146"/>
      <c r="B33" s="146"/>
      <c r="D33" s="104"/>
      <c r="E33" s="160" t="s">
        <v>196</v>
      </c>
      <c r="F33" s="173"/>
      <c r="G33" s="161"/>
      <c r="H33" s="161"/>
      <c r="I33" s="161"/>
      <c r="J33" s="161"/>
      <c r="K33" s="161"/>
      <c r="L33" s="161"/>
      <c r="M33" s="161"/>
      <c r="N33" s="161"/>
      <c r="O33" s="161"/>
      <c r="P33" s="161"/>
      <c r="Q33" s="161"/>
      <c r="R33" s="161"/>
      <c r="S33" s="161"/>
      <c r="T33" s="161"/>
      <c r="U33" s="161"/>
      <c r="V33" s="401"/>
      <c r="W33" s="105"/>
      <c r="AA33" s="155"/>
      <c r="AB33" s="155"/>
    </row>
    <row r="34" spans="1:28" s="103" customFormat="1" ht="11.25">
      <c r="A34" s="146"/>
      <c r="B34" s="146"/>
      <c r="D34" s="104"/>
      <c r="E34" s="114"/>
      <c r="F34" s="169"/>
      <c r="G34" s="99"/>
      <c r="H34" s="99"/>
      <c r="I34" s="99"/>
      <c r="J34" s="99"/>
      <c r="K34" s="99"/>
      <c r="L34" s="99"/>
      <c r="M34" s="99"/>
      <c r="N34" s="99"/>
      <c r="O34" s="99"/>
      <c r="P34" s="99"/>
      <c r="Q34" s="99"/>
      <c r="R34" s="99"/>
      <c r="S34" s="99"/>
      <c r="T34" s="99"/>
      <c r="U34" s="99"/>
      <c r="V34" s="100"/>
      <c r="W34" s="105"/>
      <c r="AA34" s="155"/>
      <c r="AB34" s="155"/>
    </row>
    <row r="35" spans="1:28" s="103" customFormat="1" ht="11.25">
      <c r="A35" s="146"/>
      <c r="B35" s="146"/>
      <c r="D35" s="104"/>
      <c r="E35" s="171" t="s">
        <v>197</v>
      </c>
      <c r="F35" s="166" t="s">
        <v>230</v>
      </c>
      <c r="G35" s="119">
        <f aca="true" t="shared" si="8" ref="G35:V35">SUM(G36:G37)</f>
        <v>0</v>
      </c>
      <c r="H35" s="119">
        <f t="shared" si="8"/>
        <v>0</v>
      </c>
      <c r="I35" s="119">
        <f t="shared" si="8"/>
        <v>0</v>
      </c>
      <c r="J35" s="119">
        <f t="shared" si="8"/>
        <v>0</v>
      </c>
      <c r="K35" s="119">
        <f t="shared" si="8"/>
        <v>0</v>
      </c>
      <c r="L35" s="119">
        <f t="shared" si="8"/>
        <v>0</v>
      </c>
      <c r="M35" s="119">
        <f t="shared" si="8"/>
        <v>0</v>
      </c>
      <c r="N35" s="119">
        <f t="shared" si="8"/>
        <v>0</v>
      </c>
      <c r="O35" s="119">
        <f t="shared" si="8"/>
        <v>0</v>
      </c>
      <c r="P35" s="119">
        <f t="shared" si="8"/>
        <v>0</v>
      </c>
      <c r="Q35" s="119">
        <f t="shared" si="8"/>
        <v>0</v>
      </c>
      <c r="R35" s="119">
        <f t="shared" si="8"/>
        <v>0</v>
      </c>
      <c r="S35" s="119">
        <f t="shared" si="8"/>
        <v>0</v>
      </c>
      <c r="T35" s="119">
        <f t="shared" si="8"/>
        <v>0</v>
      </c>
      <c r="U35" s="119">
        <f t="shared" si="8"/>
        <v>0</v>
      </c>
      <c r="V35" s="400">
        <f t="shared" si="8"/>
        <v>0</v>
      </c>
      <c r="W35" s="105"/>
      <c r="AA35" s="155"/>
      <c r="AB35" s="155"/>
    </row>
    <row r="36" spans="1:28" s="103" customFormat="1" ht="11.25" hidden="1">
      <c r="A36" s="146"/>
      <c r="B36" s="146"/>
      <c r="D36" s="104"/>
      <c r="E36" s="160" t="s">
        <v>198</v>
      </c>
      <c r="F36" s="173"/>
      <c r="G36" s="161"/>
      <c r="H36" s="161"/>
      <c r="I36" s="161"/>
      <c r="J36" s="161"/>
      <c r="K36" s="161"/>
      <c r="L36" s="161"/>
      <c r="M36" s="161"/>
      <c r="N36" s="161"/>
      <c r="O36" s="161"/>
      <c r="P36" s="161"/>
      <c r="Q36" s="161"/>
      <c r="R36" s="161"/>
      <c r="S36" s="161"/>
      <c r="T36" s="161"/>
      <c r="U36" s="161"/>
      <c r="V36" s="401"/>
      <c r="W36" s="105"/>
      <c r="AA36" s="155"/>
      <c r="AB36" s="155"/>
    </row>
    <row r="37" spans="1:28" s="103" customFormat="1" ht="11.25">
      <c r="A37" s="146"/>
      <c r="B37" s="146"/>
      <c r="D37" s="104"/>
      <c r="E37" s="114"/>
      <c r="F37" s="169"/>
      <c r="G37" s="99"/>
      <c r="H37" s="99"/>
      <c r="I37" s="99"/>
      <c r="J37" s="99"/>
      <c r="K37" s="99"/>
      <c r="L37" s="99"/>
      <c r="M37" s="99"/>
      <c r="N37" s="99"/>
      <c r="O37" s="99"/>
      <c r="P37" s="99"/>
      <c r="Q37" s="99"/>
      <c r="R37" s="99"/>
      <c r="S37" s="99"/>
      <c r="T37" s="99"/>
      <c r="U37" s="99"/>
      <c r="V37" s="100"/>
      <c r="W37" s="105"/>
      <c r="AA37" s="155"/>
      <c r="AB37" s="155"/>
    </row>
    <row r="38" spans="1:28" s="103" customFormat="1" ht="11.25">
      <c r="A38" s="146"/>
      <c r="B38" s="146"/>
      <c r="D38" s="104"/>
      <c r="E38" s="171" t="s">
        <v>199</v>
      </c>
      <c r="F38" s="165" t="s">
        <v>200</v>
      </c>
      <c r="G38" s="119">
        <f aca="true" t="shared" si="9" ref="G38:V38">G39+G42+G45+G48</f>
        <v>0</v>
      </c>
      <c r="H38" s="119">
        <f t="shared" si="9"/>
        <v>0</v>
      </c>
      <c r="I38" s="119">
        <f t="shared" si="9"/>
        <v>0</v>
      </c>
      <c r="J38" s="119">
        <f t="shared" si="9"/>
        <v>0</v>
      </c>
      <c r="K38" s="119">
        <f t="shared" si="9"/>
        <v>0</v>
      </c>
      <c r="L38" s="119">
        <f t="shared" si="9"/>
        <v>0</v>
      </c>
      <c r="M38" s="119">
        <f t="shared" si="9"/>
        <v>0</v>
      </c>
      <c r="N38" s="119">
        <f t="shared" si="9"/>
        <v>0</v>
      </c>
      <c r="O38" s="119">
        <f t="shared" si="9"/>
        <v>0</v>
      </c>
      <c r="P38" s="119">
        <f t="shared" si="9"/>
        <v>0</v>
      </c>
      <c r="Q38" s="119">
        <f t="shared" si="9"/>
        <v>0</v>
      </c>
      <c r="R38" s="119">
        <f t="shared" si="9"/>
        <v>0</v>
      </c>
      <c r="S38" s="119">
        <f t="shared" si="9"/>
        <v>0</v>
      </c>
      <c r="T38" s="119">
        <f t="shared" si="9"/>
        <v>0</v>
      </c>
      <c r="U38" s="119">
        <f t="shared" si="9"/>
        <v>0</v>
      </c>
      <c r="V38" s="400">
        <f t="shared" si="9"/>
        <v>0</v>
      </c>
      <c r="W38" s="105"/>
      <c r="AA38" s="155"/>
      <c r="AB38" s="155"/>
    </row>
    <row r="39" spans="1:28" s="103" customFormat="1" ht="11.25">
      <c r="A39" s="146"/>
      <c r="B39" s="146"/>
      <c r="D39" s="104"/>
      <c r="E39" s="171" t="s">
        <v>206</v>
      </c>
      <c r="F39" s="166" t="s">
        <v>207</v>
      </c>
      <c r="G39" s="119">
        <f aca="true" t="shared" si="10" ref="G39:V39">SUM(G40:G41)</f>
        <v>0</v>
      </c>
      <c r="H39" s="119">
        <f t="shared" si="10"/>
        <v>0</v>
      </c>
      <c r="I39" s="119">
        <f t="shared" si="10"/>
        <v>0</v>
      </c>
      <c r="J39" s="119">
        <f t="shared" si="10"/>
        <v>0</v>
      </c>
      <c r="K39" s="119">
        <f t="shared" si="10"/>
        <v>0</v>
      </c>
      <c r="L39" s="119">
        <f t="shared" si="10"/>
        <v>0</v>
      </c>
      <c r="M39" s="119">
        <f t="shared" si="10"/>
        <v>0</v>
      </c>
      <c r="N39" s="119">
        <f t="shared" si="10"/>
        <v>0</v>
      </c>
      <c r="O39" s="119">
        <f t="shared" si="10"/>
        <v>0</v>
      </c>
      <c r="P39" s="119">
        <f t="shared" si="10"/>
        <v>0</v>
      </c>
      <c r="Q39" s="119">
        <f t="shared" si="10"/>
        <v>0</v>
      </c>
      <c r="R39" s="119">
        <f t="shared" si="10"/>
        <v>0</v>
      </c>
      <c r="S39" s="119">
        <f t="shared" si="10"/>
        <v>0</v>
      </c>
      <c r="T39" s="119">
        <f t="shared" si="10"/>
        <v>0</v>
      </c>
      <c r="U39" s="119">
        <f t="shared" si="10"/>
        <v>0</v>
      </c>
      <c r="V39" s="400">
        <f t="shared" si="10"/>
        <v>0</v>
      </c>
      <c r="W39" s="105"/>
      <c r="AA39" s="155"/>
      <c r="AB39" s="155"/>
    </row>
    <row r="40" spans="1:28" s="103" customFormat="1" ht="11.25" hidden="1">
      <c r="A40" s="146"/>
      <c r="B40" s="146"/>
      <c r="D40" s="104"/>
      <c r="E40" s="160" t="s">
        <v>223</v>
      </c>
      <c r="F40" s="173"/>
      <c r="G40" s="161"/>
      <c r="H40" s="161"/>
      <c r="I40" s="161"/>
      <c r="J40" s="161"/>
      <c r="K40" s="161"/>
      <c r="L40" s="161"/>
      <c r="M40" s="161"/>
      <c r="N40" s="161"/>
      <c r="O40" s="161"/>
      <c r="P40" s="161"/>
      <c r="Q40" s="161"/>
      <c r="R40" s="161"/>
      <c r="S40" s="161"/>
      <c r="T40" s="161"/>
      <c r="U40" s="161"/>
      <c r="V40" s="401"/>
      <c r="W40" s="105"/>
      <c r="AA40" s="155"/>
      <c r="AB40" s="155"/>
    </row>
    <row r="41" spans="1:28" s="103" customFormat="1" ht="11.25">
      <c r="A41" s="146"/>
      <c r="B41" s="146"/>
      <c r="D41" s="104"/>
      <c r="E41" s="114"/>
      <c r="F41" s="169"/>
      <c r="G41" s="99"/>
      <c r="H41" s="99"/>
      <c r="I41" s="99"/>
      <c r="J41" s="99"/>
      <c r="K41" s="99"/>
      <c r="L41" s="99"/>
      <c r="M41" s="99"/>
      <c r="N41" s="99"/>
      <c r="O41" s="99"/>
      <c r="P41" s="99"/>
      <c r="Q41" s="99"/>
      <c r="R41" s="99"/>
      <c r="S41" s="99"/>
      <c r="T41" s="99"/>
      <c r="U41" s="99"/>
      <c r="V41" s="100"/>
      <c r="W41" s="105"/>
      <c r="AA41" s="155"/>
      <c r="AB41" s="155"/>
    </row>
    <row r="42" spans="1:28" s="103" customFormat="1" ht="11.25">
      <c r="A42" s="146"/>
      <c r="B42" s="146"/>
      <c r="D42" s="104"/>
      <c r="E42" s="171" t="s">
        <v>209</v>
      </c>
      <c r="F42" s="166" t="s">
        <v>208</v>
      </c>
      <c r="G42" s="119">
        <f aca="true" t="shared" si="11" ref="G42:V42">SUM(G43:G44)</f>
        <v>0</v>
      </c>
      <c r="H42" s="119">
        <f t="shared" si="11"/>
        <v>0</v>
      </c>
      <c r="I42" s="119">
        <f t="shared" si="11"/>
        <v>0</v>
      </c>
      <c r="J42" s="119">
        <f t="shared" si="11"/>
        <v>0</v>
      </c>
      <c r="K42" s="119">
        <f t="shared" si="11"/>
        <v>0</v>
      </c>
      <c r="L42" s="119">
        <f t="shared" si="11"/>
        <v>0</v>
      </c>
      <c r="M42" s="119">
        <f t="shared" si="11"/>
        <v>0</v>
      </c>
      <c r="N42" s="119">
        <f t="shared" si="11"/>
        <v>0</v>
      </c>
      <c r="O42" s="119">
        <f t="shared" si="11"/>
        <v>0</v>
      </c>
      <c r="P42" s="119">
        <f t="shared" si="11"/>
        <v>0</v>
      </c>
      <c r="Q42" s="119">
        <f t="shared" si="11"/>
        <v>0</v>
      </c>
      <c r="R42" s="119">
        <f t="shared" si="11"/>
        <v>0</v>
      </c>
      <c r="S42" s="119">
        <f t="shared" si="11"/>
        <v>0</v>
      </c>
      <c r="T42" s="119">
        <f t="shared" si="11"/>
        <v>0</v>
      </c>
      <c r="U42" s="119">
        <f t="shared" si="11"/>
        <v>0</v>
      </c>
      <c r="V42" s="400">
        <f t="shared" si="11"/>
        <v>0</v>
      </c>
      <c r="W42" s="105"/>
      <c r="AA42" s="155"/>
      <c r="AB42" s="155"/>
    </row>
    <row r="43" spans="1:28" s="103" customFormat="1" ht="11.25" hidden="1">
      <c r="A43" s="146"/>
      <c r="B43" s="146"/>
      <c r="D43" s="104"/>
      <c r="E43" s="160" t="s">
        <v>224</v>
      </c>
      <c r="F43" s="173"/>
      <c r="G43" s="161"/>
      <c r="H43" s="161"/>
      <c r="I43" s="161"/>
      <c r="J43" s="161"/>
      <c r="K43" s="161"/>
      <c r="L43" s="161"/>
      <c r="M43" s="161"/>
      <c r="N43" s="161"/>
      <c r="O43" s="161"/>
      <c r="P43" s="161"/>
      <c r="Q43" s="161"/>
      <c r="R43" s="161"/>
      <c r="S43" s="161"/>
      <c r="T43" s="161"/>
      <c r="U43" s="161"/>
      <c r="V43" s="401"/>
      <c r="W43" s="105"/>
      <c r="AA43" s="155"/>
      <c r="AB43" s="155"/>
    </row>
    <row r="44" spans="1:28" s="103" customFormat="1" ht="11.25">
      <c r="A44" s="146"/>
      <c r="B44" s="146"/>
      <c r="D44" s="104"/>
      <c r="E44" s="114"/>
      <c r="F44" s="169"/>
      <c r="G44" s="99"/>
      <c r="H44" s="99"/>
      <c r="I44" s="99"/>
      <c r="J44" s="99"/>
      <c r="K44" s="99"/>
      <c r="L44" s="99"/>
      <c r="M44" s="99"/>
      <c r="N44" s="99"/>
      <c r="O44" s="99"/>
      <c r="P44" s="99"/>
      <c r="Q44" s="99"/>
      <c r="R44" s="99"/>
      <c r="S44" s="99"/>
      <c r="T44" s="99"/>
      <c r="U44" s="99"/>
      <c r="V44" s="100"/>
      <c r="W44" s="105"/>
      <c r="AA44" s="155"/>
      <c r="AB44" s="155"/>
    </row>
    <row r="45" spans="1:28" s="103" customFormat="1" ht="11.25">
      <c r="A45" s="146"/>
      <c r="B45" s="146"/>
      <c r="D45" s="104"/>
      <c r="E45" s="171" t="s">
        <v>210</v>
      </c>
      <c r="F45" s="166" t="s">
        <v>211</v>
      </c>
      <c r="G45" s="119">
        <f aca="true" t="shared" si="12" ref="G45:V45">SUM(G46:G47)</f>
        <v>0</v>
      </c>
      <c r="H45" s="119">
        <f t="shared" si="12"/>
        <v>0</v>
      </c>
      <c r="I45" s="119">
        <f t="shared" si="12"/>
        <v>0</v>
      </c>
      <c r="J45" s="119">
        <f t="shared" si="12"/>
        <v>0</v>
      </c>
      <c r="K45" s="119">
        <f t="shared" si="12"/>
        <v>0</v>
      </c>
      <c r="L45" s="119">
        <f t="shared" si="12"/>
        <v>0</v>
      </c>
      <c r="M45" s="119">
        <f t="shared" si="12"/>
        <v>0</v>
      </c>
      <c r="N45" s="119">
        <f t="shared" si="12"/>
        <v>0</v>
      </c>
      <c r="O45" s="119">
        <f t="shared" si="12"/>
        <v>0</v>
      </c>
      <c r="P45" s="119">
        <f t="shared" si="12"/>
        <v>0</v>
      </c>
      <c r="Q45" s="119">
        <f t="shared" si="12"/>
        <v>0</v>
      </c>
      <c r="R45" s="119">
        <f t="shared" si="12"/>
        <v>0</v>
      </c>
      <c r="S45" s="119">
        <f t="shared" si="12"/>
        <v>0</v>
      </c>
      <c r="T45" s="119">
        <f t="shared" si="12"/>
        <v>0</v>
      </c>
      <c r="U45" s="119">
        <f t="shared" si="12"/>
        <v>0</v>
      </c>
      <c r="V45" s="400">
        <f t="shared" si="12"/>
        <v>0</v>
      </c>
      <c r="W45" s="105"/>
      <c r="AA45" s="155"/>
      <c r="AB45" s="155"/>
    </row>
    <row r="46" spans="1:28" s="103" customFormat="1" ht="11.25" hidden="1">
      <c r="A46" s="146"/>
      <c r="B46" s="146"/>
      <c r="D46" s="104"/>
      <c r="E46" s="160" t="s">
        <v>225</v>
      </c>
      <c r="F46" s="173"/>
      <c r="G46" s="161"/>
      <c r="H46" s="161"/>
      <c r="I46" s="161"/>
      <c r="J46" s="161"/>
      <c r="K46" s="161"/>
      <c r="L46" s="161"/>
      <c r="M46" s="161"/>
      <c r="N46" s="161"/>
      <c r="O46" s="161"/>
      <c r="P46" s="161"/>
      <c r="Q46" s="161"/>
      <c r="R46" s="161"/>
      <c r="S46" s="161"/>
      <c r="T46" s="161"/>
      <c r="U46" s="161"/>
      <c r="V46" s="401"/>
      <c r="W46" s="105"/>
      <c r="AA46" s="155"/>
      <c r="AB46" s="155"/>
    </row>
    <row r="47" spans="1:28" s="103" customFormat="1" ht="11.25">
      <c r="A47" s="146"/>
      <c r="B47" s="146"/>
      <c r="D47" s="104"/>
      <c r="E47" s="114"/>
      <c r="F47" s="169"/>
      <c r="G47" s="99"/>
      <c r="H47" s="99"/>
      <c r="I47" s="99"/>
      <c r="J47" s="99"/>
      <c r="K47" s="99"/>
      <c r="L47" s="99"/>
      <c r="M47" s="99"/>
      <c r="N47" s="99"/>
      <c r="O47" s="99"/>
      <c r="P47" s="99"/>
      <c r="Q47" s="99"/>
      <c r="R47" s="99"/>
      <c r="S47" s="99"/>
      <c r="T47" s="99"/>
      <c r="U47" s="99"/>
      <c r="V47" s="100"/>
      <c r="W47" s="105"/>
      <c r="AA47" s="155"/>
      <c r="AB47" s="155"/>
    </row>
    <row r="48" spans="1:28" s="103" customFormat="1" ht="11.25">
      <c r="A48" s="146"/>
      <c r="B48" s="146"/>
      <c r="D48" s="104"/>
      <c r="E48" s="171" t="s">
        <v>715</v>
      </c>
      <c r="F48" s="166" t="s">
        <v>212</v>
      </c>
      <c r="G48" s="119">
        <f aca="true" t="shared" si="13" ref="G48:V48">SUM(G49:G50)</f>
        <v>0</v>
      </c>
      <c r="H48" s="119">
        <f t="shared" si="13"/>
        <v>0</v>
      </c>
      <c r="I48" s="119">
        <f t="shared" si="13"/>
        <v>0</v>
      </c>
      <c r="J48" s="119">
        <f t="shared" si="13"/>
        <v>0</v>
      </c>
      <c r="K48" s="119">
        <f t="shared" si="13"/>
        <v>0</v>
      </c>
      <c r="L48" s="119">
        <f t="shared" si="13"/>
        <v>0</v>
      </c>
      <c r="M48" s="119">
        <f t="shared" si="13"/>
        <v>0</v>
      </c>
      <c r="N48" s="119">
        <f t="shared" si="13"/>
        <v>0</v>
      </c>
      <c r="O48" s="119">
        <f t="shared" si="13"/>
        <v>0</v>
      </c>
      <c r="P48" s="119">
        <f t="shared" si="13"/>
        <v>0</v>
      </c>
      <c r="Q48" s="119">
        <f t="shared" si="13"/>
        <v>0</v>
      </c>
      <c r="R48" s="119">
        <f t="shared" si="13"/>
        <v>0</v>
      </c>
      <c r="S48" s="119">
        <f t="shared" si="13"/>
        <v>0</v>
      </c>
      <c r="T48" s="119">
        <f t="shared" si="13"/>
        <v>0</v>
      </c>
      <c r="U48" s="119">
        <f t="shared" si="13"/>
        <v>0</v>
      </c>
      <c r="V48" s="400">
        <f t="shared" si="13"/>
        <v>0</v>
      </c>
      <c r="W48" s="105"/>
      <c r="AA48" s="155"/>
      <c r="AB48" s="155"/>
    </row>
    <row r="49" spans="1:28" s="103" customFormat="1" ht="11.25" hidden="1">
      <c r="A49" s="146"/>
      <c r="B49" s="146"/>
      <c r="D49" s="104"/>
      <c r="E49" s="160" t="s">
        <v>716</v>
      </c>
      <c r="F49" s="173"/>
      <c r="G49" s="161"/>
      <c r="H49" s="161"/>
      <c r="I49" s="161"/>
      <c r="J49" s="161"/>
      <c r="K49" s="161"/>
      <c r="L49" s="161"/>
      <c r="M49" s="161"/>
      <c r="N49" s="161"/>
      <c r="O49" s="161"/>
      <c r="P49" s="161"/>
      <c r="Q49" s="161"/>
      <c r="R49" s="161"/>
      <c r="S49" s="161"/>
      <c r="T49" s="161"/>
      <c r="U49" s="161"/>
      <c r="V49" s="401"/>
      <c r="W49" s="105"/>
      <c r="AA49" s="155"/>
      <c r="AB49" s="155"/>
    </row>
    <row r="50" spans="1:28" s="103" customFormat="1" ht="11.25">
      <c r="A50" s="146"/>
      <c r="B50" s="146"/>
      <c r="D50" s="104"/>
      <c r="E50" s="114"/>
      <c r="F50" s="169"/>
      <c r="G50" s="99"/>
      <c r="H50" s="99"/>
      <c r="I50" s="99"/>
      <c r="J50" s="99"/>
      <c r="K50" s="99"/>
      <c r="L50" s="99"/>
      <c r="M50" s="99"/>
      <c r="N50" s="99"/>
      <c r="O50" s="99"/>
      <c r="P50" s="99"/>
      <c r="Q50" s="99"/>
      <c r="R50" s="99"/>
      <c r="S50" s="99"/>
      <c r="T50" s="99"/>
      <c r="U50" s="99"/>
      <c r="V50" s="100"/>
      <c r="W50" s="105"/>
      <c r="AA50" s="155"/>
      <c r="AB50" s="155"/>
    </row>
    <row r="51" spans="1:28" s="103" customFormat="1" ht="11.25">
      <c r="A51" s="146"/>
      <c r="B51" s="146"/>
      <c r="D51" s="104"/>
      <c r="E51" s="225" t="s">
        <v>214</v>
      </c>
      <c r="F51" s="164" t="s">
        <v>213</v>
      </c>
      <c r="G51" s="119">
        <f aca="true" t="shared" si="14" ref="G51:V51">G52+G55+G58</f>
        <v>0</v>
      </c>
      <c r="H51" s="119">
        <f t="shared" si="14"/>
        <v>0</v>
      </c>
      <c r="I51" s="119">
        <f t="shared" si="14"/>
        <v>0</v>
      </c>
      <c r="J51" s="119">
        <f t="shared" si="14"/>
        <v>0</v>
      </c>
      <c r="K51" s="119">
        <f t="shared" si="14"/>
        <v>0</v>
      </c>
      <c r="L51" s="119">
        <f t="shared" si="14"/>
        <v>0</v>
      </c>
      <c r="M51" s="119">
        <f t="shared" si="14"/>
        <v>0</v>
      </c>
      <c r="N51" s="119">
        <f t="shared" si="14"/>
        <v>0</v>
      </c>
      <c r="O51" s="119">
        <f t="shared" si="14"/>
        <v>0</v>
      </c>
      <c r="P51" s="119">
        <f t="shared" si="14"/>
        <v>0</v>
      </c>
      <c r="Q51" s="119">
        <f t="shared" si="14"/>
        <v>0</v>
      </c>
      <c r="R51" s="119">
        <f t="shared" si="14"/>
        <v>0</v>
      </c>
      <c r="S51" s="119">
        <f t="shared" si="14"/>
        <v>0</v>
      </c>
      <c r="T51" s="119">
        <f t="shared" si="14"/>
        <v>0</v>
      </c>
      <c r="U51" s="119">
        <f t="shared" si="14"/>
        <v>0</v>
      </c>
      <c r="V51" s="400">
        <f t="shared" si="14"/>
        <v>0</v>
      </c>
      <c r="W51" s="105"/>
      <c r="AA51" s="155"/>
      <c r="AB51" s="155"/>
    </row>
    <row r="52" spans="1:28" s="103" customFormat="1" ht="11.25">
      <c r="A52" s="146"/>
      <c r="B52" s="146"/>
      <c r="D52" s="104"/>
      <c r="E52" s="225" t="s">
        <v>216</v>
      </c>
      <c r="F52" s="165" t="s">
        <v>215</v>
      </c>
      <c r="G52" s="119">
        <f aca="true" t="shared" si="15" ref="G52:V52">SUM(G53:G54)</f>
        <v>0</v>
      </c>
      <c r="H52" s="119">
        <f t="shared" si="15"/>
        <v>0</v>
      </c>
      <c r="I52" s="119">
        <f t="shared" si="15"/>
        <v>0</v>
      </c>
      <c r="J52" s="119">
        <f t="shared" si="15"/>
        <v>0</v>
      </c>
      <c r="K52" s="119">
        <f t="shared" si="15"/>
        <v>0</v>
      </c>
      <c r="L52" s="119">
        <f t="shared" si="15"/>
        <v>0</v>
      </c>
      <c r="M52" s="119">
        <f t="shared" si="15"/>
        <v>0</v>
      </c>
      <c r="N52" s="119">
        <f t="shared" si="15"/>
        <v>0</v>
      </c>
      <c r="O52" s="119">
        <f t="shared" si="15"/>
        <v>0</v>
      </c>
      <c r="P52" s="119">
        <f t="shared" si="15"/>
        <v>0</v>
      </c>
      <c r="Q52" s="119">
        <f t="shared" si="15"/>
        <v>0</v>
      </c>
      <c r="R52" s="119">
        <f t="shared" si="15"/>
        <v>0</v>
      </c>
      <c r="S52" s="119">
        <f t="shared" si="15"/>
        <v>0</v>
      </c>
      <c r="T52" s="119">
        <f t="shared" si="15"/>
        <v>0</v>
      </c>
      <c r="U52" s="119">
        <f t="shared" si="15"/>
        <v>0</v>
      </c>
      <c r="V52" s="400">
        <f t="shared" si="15"/>
        <v>0</v>
      </c>
      <c r="W52" s="105"/>
      <c r="AA52" s="155"/>
      <c r="AB52" s="155"/>
    </row>
    <row r="53" spans="1:28" s="103" customFormat="1" ht="11.25" hidden="1">
      <c r="A53" s="146"/>
      <c r="B53" s="146"/>
      <c r="D53" s="104"/>
      <c r="E53" s="160" t="s">
        <v>226</v>
      </c>
      <c r="F53" s="174"/>
      <c r="G53" s="161"/>
      <c r="H53" s="161"/>
      <c r="I53" s="161"/>
      <c r="J53" s="161"/>
      <c r="K53" s="161"/>
      <c r="L53" s="161"/>
      <c r="M53" s="161"/>
      <c r="N53" s="161"/>
      <c r="O53" s="161"/>
      <c r="P53" s="161"/>
      <c r="Q53" s="161"/>
      <c r="R53" s="161"/>
      <c r="S53" s="161"/>
      <c r="T53" s="161"/>
      <c r="U53" s="161"/>
      <c r="V53" s="401"/>
      <c r="W53" s="105"/>
      <c r="AA53" s="155"/>
      <c r="AB53" s="155"/>
    </row>
    <row r="54" spans="1:28" s="103" customFormat="1" ht="11.25">
      <c r="A54" s="146"/>
      <c r="B54" s="146"/>
      <c r="D54" s="104"/>
      <c r="E54" s="114"/>
      <c r="F54" s="172"/>
      <c r="G54" s="99"/>
      <c r="H54" s="99"/>
      <c r="I54" s="99"/>
      <c r="J54" s="99"/>
      <c r="K54" s="99"/>
      <c r="L54" s="99"/>
      <c r="M54" s="99"/>
      <c r="N54" s="99"/>
      <c r="O54" s="99"/>
      <c r="P54" s="99"/>
      <c r="Q54" s="99"/>
      <c r="R54" s="99"/>
      <c r="S54" s="99"/>
      <c r="T54" s="99"/>
      <c r="U54" s="99"/>
      <c r="V54" s="100"/>
      <c r="W54" s="105"/>
      <c r="AA54" s="155"/>
      <c r="AB54" s="155"/>
    </row>
    <row r="55" spans="1:28" s="103" customFormat="1" ht="11.25">
      <c r="A55" s="146"/>
      <c r="B55" s="146"/>
      <c r="D55" s="104"/>
      <c r="E55" s="225" t="s">
        <v>218</v>
      </c>
      <c r="F55" s="165" t="s">
        <v>217</v>
      </c>
      <c r="G55" s="119">
        <f aca="true" t="shared" si="16" ref="G55:V55">SUM(G56:G57)</f>
        <v>0</v>
      </c>
      <c r="H55" s="119">
        <f t="shared" si="16"/>
        <v>0</v>
      </c>
      <c r="I55" s="119">
        <f t="shared" si="16"/>
        <v>0</v>
      </c>
      <c r="J55" s="119">
        <f t="shared" si="16"/>
        <v>0</v>
      </c>
      <c r="K55" s="119">
        <f t="shared" si="16"/>
        <v>0</v>
      </c>
      <c r="L55" s="119">
        <f t="shared" si="16"/>
        <v>0</v>
      </c>
      <c r="M55" s="119">
        <f t="shared" si="16"/>
        <v>0</v>
      </c>
      <c r="N55" s="119">
        <f t="shared" si="16"/>
        <v>0</v>
      </c>
      <c r="O55" s="119">
        <f t="shared" si="16"/>
        <v>0</v>
      </c>
      <c r="P55" s="119">
        <f t="shared" si="16"/>
        <v>0</v>
      </c>
      <c r="Q55" s="119">
        <f t="shared" si="16"/>
        <v>0</v>
      </c>
      <c r="R55" s="119">
        <f t="shared" si="16"/>
        <v>0</v>
      </c>
      <c r="S55" s="119">
        <f t="shared" si="16"/>
        <v>0</v>
      </c>
      <c r="T55" s="119">
        <f t="shared" si="16"/>
        <v>0</v>
      </c>
      <c r="U55" s="119">
        <f t="shared" si="16"/>
        <v>0</v>
      </c>
      <c r="V55" s="400">
        <f t="shared" si="16"/>
        <v>0</v>
      </c>
      <c r="W55" s="105"/>
      <c r="AA55" s="155"/>
      <c r="AB55" s="155"/>
    </row>
    <row r="56" spans="1:28" s="103" customFormat="1" ht="11.25" hidden="1">
      <c r="A56" s="146"/>
      <c r="B56" s="146"/>
      <c r="D56" s="104"/>
      <c r="E56" s="160" t="s">
        <v>227</v>
      </c>
      <c r="F56" s="174"/>
      <c r="G56" s="161"/>
      <c r="H56" s="161"/>
      <c r="I56" s="161"/>
      <c r="J56" s="161"/>
      <c r="K56" s="161"/>
      <c r="L56" s="161"/>
      <c r="M56" s="161"/>
      <c r="N56" s="161"/>
      <c r="O56" s="161"/>
      <c r="P56" s="161"/>
      <c r="Q56" s="161"/>
      <c r="R56" s="161"/>
      <c r="S56" s="161"/>
      <c r="T56" s="161"/>
      <c r="U56" s="161"/>
      <c r="V56" s="401"/>
      <c r="W56" s="105"/>
      <c r="AA56" s="155"/>
      <c r="AB56" s="155"/>
    </row>
    <row r="57" spans="1:28" s="103" customFormat="1" ht="11.25">
      <c r="A57" s="146"/>
      <c r="B57" s="146"/>
      <c r="D57" s="104"/>
      <c r="E57" s="114"/>
      <c r="F57" s="172"/>
      <c r="G57" s="99"/>
      <c r="H57" s="99"/>
      <c r="I57" s="99"/>
      <c r="J57" s="99"/>
      <c r="K57" s="99"/>
      <c r="L57" s="99"/>
      <c r="M57" s="99"/>
      <c r="N57" s="99"/>
      <c r="O57" s="99"/>
      <c r="P57" s="99"/>
      <c r="Q57" s="99"/>
      <c r="R57" s="99"/>
      <c r="S57" s="99"/>
      <c r="T57" s="99"/>
      <c r="U57" s="99"/>
      <c r="V57" s="100"/>
      <c r="W57" s="105"/>
      <c r="AA57" s="155"/>
      <c r="AB57" s="155"/>
    </row>
    <row r="58" spans="1:28" s="103" customFormat="1" ht="11.25">
      <c r="A58" s="146"/>
      <c r="B58" s="146"/>
      <c r="D58" s="104"/>
      <c r="E58" s="225" t="s">
        <v>219</v>
      </c>
      <c r="F58" s="165" t="s">
        <v>220</v>
      </c>
      <c r="G58" s="119">
        <f aca="true" t="shared" si="17" ref="G58:V58">SUM(G59:G60)</f>
        <v>0</v>
      </c>
      <c r="H58" s="119">
        <f t="shared" si="17"/>
        <v>0</v>
      </c>
      <c r="I58" s="119">
        <f t="shared" si="17"/>
        <v>0</v>
      </c>
      <c r="J58" s="119">
        <f t="shared" si="17"/>
        <v>0</v>
      </c>
      <c r="K58" s="119">
        <f t="shared" si="17"/>
        <v>0</v>
      </c>
      <c r="L58" s="119">
        <f t="shared" si="17"/>
        <v>0</v>
      </c>
      <c r="M58" s="119">
        <f t="shared" si="17"/>
        <v>0</v>
      </c>
      <c r="N58" s="119">
        <f t="shared" si="17"/>
        <v>0</v>
      </c>
      <c r="O58" s="119">
        <f t="shared" si="17"/>
        <v>0</v>
      </c>
      <c r="P58" s="119">
        <f t="shared" si="17"/>
        <v>0</v>
      </c>
      <c r="Q58" s="119">
        <f t="shared" si="17"/>
        <v>0</v>
      </c>
      <c r="R58" s="119">
        <f t="shared" si="17"/>
        <v>0</v>
      </c>
      <c r="S58" s="119">
        <f t="shared" si="17"/>
        <v>0</v>
      </c>
      <c r="T58" s="119">
        <f t="shared" si="17"/>
        <v>0</v>
      </c>
      <c r="U58" s="119">
        <f t="shared" si="17"/>
        <v>0</v>
      </c>
      <c r="V58" s="400">
        <f t="shared" si="17"/>
        <v>0</v>
      </c>
      <c r="W58" s="105"/>
      <c r="AA58" s="155"/>
      <c r="AB58" s="155"/>
    </row>
    <row r="59" spans="1:28" s="103" customFormat="1" ht="11.25" hidden="1">
      <c r="A59" s="146"/>
      <c r="B59" s="146"/>
      <c r="D59" s="104"/>
      <c r="E59" s="160" t="s">
        <v>228</v>
      </c>
      <c r="F59" s="174"/>
      <c r="G59" s="161"/>
      <c r="H59" s="161"/>
      <c r="I59" s="161"/>
      <c r="J59" s="161"/>
      <c r="K59" s="161"/>
      <c r="L59" s="161"/>
      <c r="M59" s="161"/>
      <c r="N59" s="161"/>
      <c r="O59" s="161"/>
      <c r="P59" s="161"/>
      <c r="Q59" s="161"/>
      <c r="R59" s="161"/>
      <c r="S59" s="161"/>
      <c r="T59" s="161"/>
      <c r="U59" s="161"/>
      <c r="V59" s="401"/>
      <c r="W59" s="105"/>
      <c r="AA59" s="155"/>
      <c r="AB59" s="155"/>
    </row>
    <row r="60" spans="1:28" s="103" customFormat="1" ht="11.25">
      <c r="A60" s="146"/>
      <c r="B60" s="146"/>
      <c r="D60" s="104"/>
      <c r="E60" s="114"/>
      <c r="F60" s="172"/>
      <c r="G60" s="99"/>
      <c r="H60" s="99"/>
      <c r="I60" s="99"/>
      <c r="J60" s="99"/>
      <c r="K60" s="99"/>
      <c r="L60" s="99"/>
      <c r="M60" s="99"/>
      <c r="N60" s="99"/>
      <c r="O60" s="99"/>
      <c r="P60" s="99"/>
      <c r="Q60" s="99"/>
      <c r="R60" s="99"/>
      <c r="S60" s="99"/>
      <c r="T60" s="99"/>
      <c r="U60" s="99"/>
      <c r="V60" s="100"/>
      <c r="W60" s="105"/>
      <c r="AA60" s="155"/>
      <c r="AB60" s="155"/>
    </row>
    <row r="61" spans="1:28" s="103" customFormat="1" ht="11.25">
      <c r="A61" s="146"/>
      <c r="B61" s="146"/>
      <c r="D61" s="104"/>
      <c r="E61" s="225" t="s">
        <v>221</v>
      </c>
      <c r="F61" s="164" t="s">
        <v>222</v>
      </c>
      <c r="G61" s="119">
        <f aca="true" t="shared" si="18" ref="G61:V61">SUM(G62:G63)</f>
        <v>0</v>
      </c>
      <c r="H61" s="119">
        <f t="shared" si="18"/>
        <v>0</v>
      </c>
      <c r="I61" s="119">
        <f t="shared" si="18"/>
        <v>0</v>
      </c>
      <c r="J61" s="119">
        <f t="shared" si="18"/>
        <v>0</v>
      </c>
      <c r="K61" s="119">
        <f t="shared" si="18"/>
        <v>0</v>
      </c>
      <c r="L61" s="119">
        <f t="shared" si="18"/>
        <v>0</v>
      </c>
      <c r="M61" s="119">
        <f t="shared" si="18"/>
        <v>0</v>
      </c>
      <c r="N61" s="119">
        <f t="shared" si="18"/>
        <v>0</v>
      </c>
      <c r="O61" s="119">
        <f t="shared" si="18"/>
        <v>0</v>
      </c>
      <c r="P61" s="119">
        <f t="shared" si="18"/>
        <v>0</v>
      </c>
      <c r="Q61" s="119">
        <f t="shared" si="18"/>
        <v>0</v>
      </c>
      <c r="R61" s="119">
        <f t="shared" si="18"/>
        <v>0</v>
      </c>
      <c r="S61" s="119">
        <f t="shared" si="18"/>
        <v>0</v>
      </c>
      <c r="T61" s="119">
        <f t="shared" si="18"/>
        <v>0</v>
      </c>
      <c r="U61" s="119">
        <f t="shared" si="18"/>
        <v>0</v>
      </c>
      <c r="V61" s="400">
        <f t="shared" si="18"/>
        <v>0</v>
      </c>
      <c r="W61" s="105"/>
      <c r="AA61" s="155"/>
      <c r="AB61" s="155"/>
    </row>
    <row r="62" spans="1:28" s="103" customFormat="1" ht="11.25" hidden="1">
      <c r="A62" s="146"/>
      <c r="B62" s="146"/>
      <c r="D62" s="104"/>
      <c r="E62" s="160" t="s">
        <v>229</v>
      </c>
      <c r="F62" s="175"/>
      <c r="G62" s="161"/>
      <c r="H62" s="161"/>
      <c r="I62" s="161"/>
      <c r="J62" s="161"/>
      <c r="K62" s="161"/>
      <c r="L62" s="161"/>
      <c r="M62" s="161"/>
      <c r="N62" s="161"/>
      <c r="O62" s="161"/>
      <c r="P62" s="161"/>
      <c r="Q62" s="161"/>
      <c r="R62" s="161"/>
      <c r="S62" s="161"/>
      <c r="T62" s="161"/>
      <c r="U62" s="161"/>
      <c r="V62" s="401"/>
      <c r="W62" s="105"/>
      <c r="AA62" s="155"/>
      <c r="AB62" s="155"/>
    </row>
    <row r="63" spans="1:28" s="103" customFormat="1" ht="11.25">
      <c r="A63" s="146"/>
      <c r="B63" s="146"/>
      <c r="D63" s="104"/>
      <c r="E63" s="114"/>
      <c r="F63" s="141"/>
      <c r="G63" s="99"/>
      <c r="H63" s="99"/>
      <c r="I63" s="99"/>
      <c r="J63" s="99"/>
      <c r="K63" s="99"/>
      <c r="L63" s="99"/>
      <c r="M63" s="99"/>
      <c r="N63" s="99"/>
      <c r="O63" s="99"/>
      <c r="P63" s="99"/>
      <c r="Q63" s="99"/>
      <c r="R63" s="99"/>
      <c r="S63" s="99"/>
      <c r="T63" s="99"/>
      <c r="U63" s="99"/>
      <c r="V63" s="100"/>
      <c r="W63" s="105"/>
      <c r="AA63" s="155"/>
      <c r="AB63" s="155"/>
    </row>
    <row r="64" spans="1:28" s="103" customFormat="1" ht="22.5">
      <c r="A64" s="146"/>
      <c r="B64" s="146"/>
      <c r="D64" s="104"/>
      <c r="E64" s="170" t="s">
        <v>66</v>
      </c>
      <c r="F64" s="179" t="s">
        <v>231</v>
      </c>
      <c r="G64" s="234">
        <f aca="true" t="shared" si="19" ref="G64:V64">G65+G92+G102</f>
        <v>0</v>
      </c>
      <c r="H64" s="234">
        <f t="shared" si="19"/>
        <v>0</v>
      </c>
      <c r="I64" s="234">
        <f t="shared" si="19"/>
        <v>0</v>
      </c>
      <c r="J64" s="234">
        <f t="shared" si="19"/>
        <v>0</v>
      </c>
      <c r="K64" s="234">
        <f t="shared" si="19"/>
        <v>0</v>
      </c>
      <c r="L64" s="234">
        <f t="shared" si="19"/>
        <v>0</v>
      </c>
      <c r="M64" s="234">
        <f t="shared" si="19"/>
        <v>0</v>
      </c>
      <c r="N64" s="234">
        <f t="shared" si="19"/>
        <v>0</v>
      </c>
      <c r="O64" s="234">
        <f t="shared" si="19"/>
        <v>0</v>
      </c>
      <c r="P64" s="234">
        <f t="shared" si="19"/>
        <v>0</v>
      </c>
      <c r="Q64" s="234">
        <f t="shared" si="19"/>
        <v>0</v>
      </c>
      <c r="R64" s="234">
        <f t="shared" si="19"/>
        <v>0</v>
      </c>
      <c r="S64" s="234">
        <f t="shared" si="19"/>
        <v>0</v>
      </c>
      <c r="T64" s="234">
        <f t="shared" si="19"/>
        <v>0</v>
      </c>
      <c r="U64" s="234">
        <f t="shared" si="19"/>
        <v>0</v>
      </c>
      <c r="V64" s="399">
        <f t="shared" si="19"/>
        <v>0</v>
      </c>
      <c r="W64" s="105"/>
      <c r="AA64" s="155"/>
      <c r="AB64" s="155"/>
    </row>
    <row r="65" spans="1:28" s="103" customFormat="1" ht="11.25">
      <c r="A65" s="146"/>
      <c r="B65" s="146"/>
      <c r="D65" s="104"/>
      <c r="E65" s="171" t="s">
        <v>232</v>
      </c>
      <c r="F65" s="164" t="s">
        <v>183</v>
      </c>
      <c r="G65" s="119">
        <f aca="true" t="shared" si="20" ref="G65:V65">G66+G79</f>
        <v>0</v>
      </c>
      <c r="H65" s="119">
        <f t="shared" si="20"/>
        <v>0</v>
      </c>
      <c r="I65" s="119">
        <f t="shared" si="20"/>
        <v>0</v>
      </c>
      <c r="J65" s="119">
        <f t="shared" si="20"/>
        <v>0</v>
      </c>
      <c r="K65" s="119">
        <f t="shared" si="20"/>
        <v>0</v>
      </c>
      <c r="L65" s="119">
        <f t="shared" si="20"/>
        <v>0</v>
      </c>
      <c r="M65" s="119">
        <f t="shared" si="20"/>
        <v>0</v>
      </c>
      <c r="N65" s="119">
        <f t="shared" si="20"/>
        <v>0</v>
      </c>
      <c r="O65" s="119">
        <f t="shared" si="20"/>
        <v>0</v>
      </c>
      <c r="P65" s="119">
        <f t="shared" si="20"/>
        <v>0</v>
      </c>
      <c r="Q65" s="119">
        <f t="shared" si="20"/>
        <v>0</v>
      </c>
      <c r="R65" s="119">
        <f t="shared" si="20"/>
        <v>0</v>
      </c>
      <c r="S65" s="119">
        <f t="shared" si="20"/>
        <v>0</v>
      </c>
      <c r="T65" s="119">
        <f t="shared" si="20"/>
        <v>0</v>
      </c>
      <c r="U65" s="119">
        <f t="shared" si="20"/>
        <v>0</v>
      </c>
      <c r="V65" s="400">
        <f t="shared" si="20"/>
        <v>0</v>
      </c>
      <c r="W65" s="105"/>
      <c r="AA65" s="155"/>
      <c r="AB65" s="155"/>
    </row>
    <row r="66" spans="1:28" s="103" customFormat="1" ht="11.25">
      <c r="A66" s="146"/>
      <c r="B66" s="146"/>
      <c r="D66" s="104"/>
      <c r="E66" s="171" t="s">
        <v>233</v>
      </c>
      <c r="F66" s="165" t="s">
        <v>184</v>
      </c>
      <c r="G66" s="119">
        <f aca="true" t="shared" si="21" ref="G66:V66">G67+G70+G73+G76</f>
        <v>0</v>
      </c>
      <c r="H66" s="119">
        <f t="shared" si="21"/>
        <v>0</v>
      </c>
      <c r="I66" s="119">
        <f t="shared" si="21"/>
        <v>0</v>
      </c>
      <c r="J66" s="119">
        <f t="shared" si="21"/>
        <v>0</v>
      </c>
      <c r="K66" s="119">
        <f t="shared" si="21"/>
        <v>0</v>
      </c>
      <c r="L66" s="119">
        <f t="shared" si="21"/>
        <v>0</v>
      </c>
      <c r="M66" s="119">
        <f t="shared" si="21"/>
        <v>0</v>
      </c>
      <c r="N66" s="119">
        <f t="shared" si="21"/>
        <v>0</v>
      </c>
      <c r="O66" s="119">
        <f t="shared" si="21"/>
        <v>0</v>
      </c>
      <c r="P66" s="119">
        <f t="shared" si="21"/>
        <v>0</v>
      </c>
      <c r="Q66" s="119">
        <f t="shared" si="21"/>
        <v>0</v>
      </c>
      <c r="R66" s="119">
        <f t="shared" si="21"/>
        <v>0</v>
      </c>
      <c r="S66" s="119">
        <f t="shared" si="21"/>
        <v>0</v>
      </c>
      <c r="T66" s="119">
        <f t="shared" si="21"/>
        <v>0</v>
      </c>
      <c r="U66" s="119">
        <f t="shared" si="21"/>
        <v>0</v>
      </c>
      <c r="V66" s="400">
        <f t="shared" si="21"/>
        <v>0</v>
      </c>
      <c r="W66" s="105"/>
      <c r="AA66" s="155"/>
      <c r="AB66" s="155"/>
    </row>
    <row r="67" spans="1:28" s="103" customFormat="1" ht="11.25">
      <c r="A67" s="146"/>
      <c r="B67" s="146"/>
      <c r="D67" s="104"/>
      <c r="E67" s="171" t="s">
        <v>234</v>
      </c>
      <c r="F67" s="166" t="s">
        <v>185</v>
      </c>
      <c r="G67" s="119">
        <f aca="true" t="shared" si="22" ref="G67:V67">SUM(G68:G69)</f>
        <v>0</v>
      </c>
      <c r="H67" s="119">
        <f t="shared" si="22"/>
        <v>0</v>
      </c>
      <c r="I67" s="119">
        <f t="shared" si="22"/>
        <v>0</v>
      </c>
      <c r="J67" s="119">
        <f t="shared" si="22"/>
        <v>0</v>
      </c>
      <c r="K67" s="119">
        <f t="shared" si="22"/>
        <v>0</v>
      </c>
      <c r="L67" s="119">
        <f t="shared" si="22"/>
        <v>0</v>
      </c>
      <c r="M67" s="119">
        <f t="shared" si="22"/>
        <v>0</v>
      </c>
      <c r="N67" s="119">
        <f t="shared" si="22"/>
        <v>0</v>
      </c>
      <c r="O67" s="119">
        <f t="shared" si="22"/>
        <v>0</v>
      </c>
      <c r="P67" s="119">
        <f t="shared" si="22"/>
        <v>0</v>
      </c>
      <c r="Q67" s="119">
        <f t="shared" si="22"/>
        <v>0</v>
      </c>
      <c r="R67" s="119">
        <f t="shared" si="22"/>
        <v>0</v>
      </c>
      <c r="S67" s="119">
        <f t="shared" si="22"/>
        <v>0</v>
      </c>
      <c r="T67" s="119">
        <f t="shared" si="22"/>
        <v>0</v>
      </c>
      <c r="U67" s="119">
        <f t="shared" si="22"/>
        <v>0</v>
      </c>
      <c r="V67" s="400">
        <f t="shared" si="22"/>
        <v>0</v>
      </c>
      <c r="W67" s="105"/>
      <c r="AA67" s="155"/>
      <c r="AB67" s="155"/>
    </row>
    <row r="68" spans="1:28" s="103" customFormat="1" ht="11.25" hidden="1">
      <c r="A68" s="146"/>
      <c r="B68" s="146"/>
      <c r="D68" s="104"/>
      <c r="E68" s="160" t="s">
        <v>235</v>
      </c>
      <c r="F68" s="177"/>
      <c r="G68" s="161"/>
      <c r="H68" s="161"/>
      <c r="I68" s="161"/>
      <c r="J68" s="161"/>
      <c r="K68" s="161"/>
      <c r="L68" s="161"/>
      <c r="M68" s="161"/>
      <c r="N68" s="161"/>
      <c r="O68" s="161"/>
      <c r="P68" s="161"/>
      <c r="Q68" s="161"/>
      <c r="R68" s="161"/>
      <c r="S68" s="161"/>
      <c r="T68" s="161"/>
      <c r="U68" s="161"/>
      <c r="V68" s="401"/>
      <c r="W68" s="105"/>
      <c r="AA68" s="155"/>
      <c r="AB68" s="155"/>
    </row>
    <row r="69" spans="1:28" s="103" customFormat="1" ht="11.25">
      <c r="A69" s="146"/>
      <c r="B69" s="146"/>
      <c r="D69" s="104"/>
      <c r="E69" s="114"/>
      <c r="F69" s="169"/>
      <c r="G69" s="99"/>
      <c r="H69" s="99"/>
      <c r="I69" s="99"/>
      <c r="J69" s="99"/>
      <c r="K69" s="99"/>
      <c r="L69" s="99"/>
      <c r="M69" s="99"/>
      <c r="N69" s="99"/>
      <c r="O69" s="99"/>
      <c r="P69" s="99"/>
      <c r="Q69" s="99"/>
      <c r="R69" s="99"/>
      <c r="S69" s="99"/>
      <c r="T69" s="99"/>
      <c r="U69" s="99"/>
      <c r="V69" s="100"/>
      <c r="W69" s="105"/>
      <c r="AA69" s="155"/>
      <c r="AB69" s="155"/>
    </row>
    <row r="70" spans="1:28" s="103" customFormat="1" ht="11.25">
      <c r="A70" s="146"/>
      <c r="B70" s="146"/>
      <c r="D70" s="104"/>
      <c r="E70" s="171" t="s">
        <v>236</v>
      </c>
      <c r="F70" s="166" t="s">
        <v>193</v>
      </c>
      <c r="G70" s="119">
        <f aca="true" t="shared" si="23" ref="G70:V70">SUM(G71:G72)</f>
        <v>0</v>
      </c>
      <c r="H70" s="119">
        <f t="shared" si="23"/>
        <v>0</v>
      </c>
      <c r="I70" s="119">
        <f t="shared" si="23"/>
        <v>0</v>
      </c>
      <c r="J70" s="119">
        <f t="shared" si="23"/>
        <v>0</v>
      </c>
      <c r="K70" s="119">
        <f t="shared" si="23"/>
        <v>0</v>
      </c>
      <c r="L70" s="119">
        <f t="shared" si="23"/>
        <v>0</v>
      </c>
      <c r="M70" s="119">
        <f t="shared" si="23"/>
        <v>0</v>
      </c>
      <c r="N70" s="119">
        <f t="shared" si="23"/>
        <v>0</v>
      </c>
      <c r="O70" s="119">
        <f t="shared" si="23"/>
        <v>0</v>
      </c>
      <c r="P70" s="119">
        <f t="shared" si="23"/>
        <v>0</v>
      </c>
      <c r="Q70" s="119">
        <f t="shared" si="23"/>
        <v>0</v>
      </c>
      <c r="R70" s="119">
        <f t="shared" si="23"/>
        <v>0</v>
      </c>
      <c r="S70" s="119">
        <f t="shared" si="23"/>
        <v>0</v>
      </c>
      <c r="T70" s="119">
        <f t="shared" si="23"/>
        <v>0</v>
      </c>
      <c r="U70" s="119">
        <f t="shared" si="23"/>
        <v>0</v>
      </c>
      <c r="V70" s="400">
        <f t="shared" si="23"/>
        <v>0</v>
      </c>
      <c r="W70" s="105"/>
      <c r="AA70" s="155"/>
      <c r="AB70" s="155"/>
    </row>
    <row r="71" spans="1:28" s="103" customFormat="1" ht="11.25" hidden="1">
      <c r="A71" s="146"/>
      <c r="B71" s="146"/>
      <c r="D71" s="104"/>
      <c r="E71" s="160" t="s">
        <v>237</v>
      </c>
      <c r="F71" s="173"/>
      <c r="G71" s="161"/>
      <c r="H71" s="161"/>
      <c r="I71" s="161"/>
      <c r="J71" s="161"/>
      <c r="K71" s="161"/>
      <c r="L71" s="161"/>
      <c r="M71" s="161"/>
      <c r="N71" s="161"/>
      <c r="O71" s="161"/>
      <c r="P71" s="161"/>
      <c r="Q71" s="161"/>
      <c r="R71" s="161"/>
      <c r="S71" s="161"/>
      <c r="T71" s="161"/>
      <c r="U71" s="161"/>
      <c r="V71" s="401"/>
      <c r="W71" s="105"/>
      <c r="AA71" s="155"/>
      <c r="AB71" s="155"/>
    </row>
    <row r="72" spans="1:28" s="103" customFormat="1" ht="11.25">
      <c r="A72" s="146"/>
      <c r="B72" s="146"/>
      <c r="D72" s="104"/>
      <c r="E72" s="114"/>
      <c r="F72" s="169"/>
      <c r="G72" s="99"/>
      <c r="H72" s="99"/>
      <c r="I72" s="99"/>
      <c r="J72" s="99"/>
      <c r="K72" s="99"/>
      <c r="L72" s="99"/>
      <c r="M72" s="99"/>
      <c r="N72" s="99"/>
      <c r="O72" s="99"/>
      <c r="P72" s="99"/>
      <c r="Q72" s="99"/>
      <c r="R72" s="99"/>
      <c r="S72" s="99"/>
      <c r="T72" s="99"/>
      <c r="U72" s="99"/>
      <c r="V72" s="100"/>
      <c r="W72" s="105"/>
      <c r="AA72" s="155"/>
      <c r="AB72" s="155"/>
    </row>
    <row r="73" spans="1:28" s="103" customFormat="1" ht="11.25">
      <c r="A73" s="146"/>
      <c r="B73" s="146"/>
      <c r="D73" s="104"/>
      <c r="E73" s="171" t="s">
        <v>238</v>
      </c>
      <c r="F73" s="166" t="s">
        <v>194</v>
      </c>
      <c r="G73" s="119">
        <f aca="true" t="shared" si="24" ref="G73:V73">SUM(G74:G75)</f>
        <v>0</v>
      </c>
      <c r="H73" s="119">
        <f t="shared" si="24"/>
        <v>0</v>
      </c>
      <c r="I73" s="119">
        <f t="shared" si="24"/>
        <v>0</v>
      </c>
      <c r="J73" s="119">
        <f t="shared" si="24"/>
        <v>0</v>
      </c>
      <c r="K73" s="119">
        <f t="shared" si="24"/>
        <v>0</v>
      </c>
      <c r="L73" s="119">
        <f t="shared" si="24"/>
        <v>0</v>
      </c>
      <c r="M73" s="119">
        <f t="shared" si="24"/>
        <v>0</v>
      </c>
      <c r="N73" s="119">
        <f t="shared" si="24"/>
        <v>0</v>
      </c>
      <c r="O73" s="119">
        <f t="shared" si="24"/>
        <v>0</v>
      </c>
      <c r="P73" s="119">
        <f t="shared" si="24"/>
        <v>0</v>
      </c>
      <c r="Q73" s="119">
        <f t="shared" si="24"/>
        <v>0</v>
      </c>
      <c r="R73" s="119">
        <f t="shared" si="24"/>
        <v>0</v>
      </c>
      <c r="S73" s="119">
        <f t="shared" si="24"/>
        <v>0</v>
      </c>
      <c r="T73" s="119">
        <f t="shared" si="24"/>
        <v>0</v>
      </c>
      <c r="U73" s="119">
        <f t="shared" si="24"/>
        <v>0</v>
      </c>
      <c r="V73" s="400">
        <f t="shared" si="24"/>
        <v>0</v>
      </c>
      <c r="W73" s="105"/>
      <c r="AA73" s="155"/>
      <c r="AB73" s="155"/>
    </row>
    <row r="74" spans="1:28" s="103" customFormat="1" ht="11.25" hidden="1">
      <c r="A74" s="146"/>
      <c r="B74" s="146"/>
      <c r="D74" s="104"/>
      <c r="E74" s="160" t="s">
        <v>239</v>
      </c>
      <c r="F74" s="173"/>
      <c r="G74" s="161"/>
      <c r="H74" s="161"/>
      <c r="I74" s="161"/>
      <c r="J74" s="161"/>
      <c r="K74" s="161"/>
      <c r="L74" s="161"/>
      <c r="M74" s="161"/>
      <c r="N74" s="161"/>
      <c r="O74" s="161"/>
      <c r="P74" s="161"/>
      <c r="Q74" s="161"/>
      <c r="R74" s="161"/>
      <c r="S74" s="161"/>
      <c r="T74" s="161"/>
      <c r="U74" s="161"/>
      <c r="V74" s="401"/>
      <c r="W74" s="105"/>
      <c r="AA74" s="155"/>
      <c r="AB74" s="155"/>
    </row>
    <row r="75" spans="1:28" s="103" customFormat="1" ht="11.25">
      <c r="A75" s="146"/>
      <c r="B75" s="146"/>
      <c r="D75" s="104"/>
      <c r="E75" s="114"/>
      <c r="F75" s="169"/>
      <c r="G75" s="99"/>
      <c r="H75" s="99"/>
      <c r="I75" s="99"/>
      <c r="J75" s="99"/>
      <c r="K75" s="99"/>
      <c r="L75" s="99"/>
      <c r="M75" s="99"/>
      <c r="N75" s="99"/>
      <c r="O75" s="99"/>
      <c r="P75" s="99"/>
      <c r="Q75" s="99"/>
      <c r="R75" s="99"/>
      <c r="S75" s="99"/>
      <c r="T75" s="99"/>
      <c r="U75" s="99"/>
      <c r="V75" s="100"/>
      <c r="W75" s="105"/>
      <c r="AA75" s="155"/>
      <c r="AB75" s="155"/>
    </row>
    <row r="76" spans="1:28" s="103" customFormat="1" ht="11.25">
      <c r="A76" s="146"/>
      <c r="B76" s="146"/>
      <c r="D76" s="104"/>
      <c r="E76" s="171" t="s">
        <v>240</v>
      </c>
      <c r="F76" s="166" t="s">
        <v>230</v>
      </c>
      <c r="G76" s="119">
        <f aca="true" t="shared" si="25" ref="G76:V76">SUM(G77:G78)</f>
        <v>0</v>
      </c>
      <c r="H76" s="119">
        <f t="shared" si="25"/>
        <v>0</v>
      </c>
      <c r="I76" s="119">
        <f t="shared" si="25"/>
        <v>0</v>
      </c>
      <c r="J76" s="119">
        <f t="shared" si="25"/>
        <v>0</v>
      </c>
      <c r="K76" s="119">
        <f t="shared" si="25"/>
        <v>0</v>
      </c>
      <c r="L76" s="119">
        <f t="shared" si="25"/>
        <v>0</v>
      </c>
      <c r="M76" s="119">
        <f t="shared" si="25"/>
        <v>0</v>
      </c>
      <c r="N76" s="119">
        <f t="shared" si="25"/>
        <v>0</v>
      </c>
      <c r="O76" s="119">
        <f t="shared" si="25"/>
        <v>0</v>
      </c>
      <c r="P76" s="119">
        <f t="shared" si="25"/>
        <v>0</v>
      </c>
      <c r="Q76" s="119">
        <f t="shared" si="25"/>
        <v>0</v>
      </c>
      <c r="R76" s="119">
        <f t="shared" si="25"/>
        <v>0</v>
      </c>
      <c r="S76" s="119">
        <f t="shared" si="25"/>
        <v>0</v>
      </c>
      <c r="T76" s="119">
        <f t="shared" si="25"/>
        <v>0</v>
      </c>
      <c r="U76" s="119">
        <f t="shared" si="25"/>
        <v>0</v>
      </c>
      <c r="V76" s="400">
        <f t="shared" si="25"/>
        <v>0</v>
      </c>
      <c r="W76" s="105"/>
      <c r="AA76" s="155"/>
      <c r="AB76" s="155"/>
    </row>
    <row r="77" spans="1:28" s="103" customFormat="1" ht="11.25" hidden="1">
      <c r="A77" s="146"/>
      <c r="B77" s="146"/>
      <c r="D77" s="104"/>
      <c r="E77" s="160" t="s">
        <v>241</v>
      </c>
      <c r="F77" s="173"/>
      <c r="G77" s="161"/>
      <c r="H77" s="161"/>
      <c r="I77" s="161"/>
      <c r="J77" s="161"/>
      <c r="K77" s="161"/>
      <c r="L77" s="161"/>
      <c r="M77" s="161"/>
      <c r="N77" s="161"/>
      <c r="O77" s="161"/>
      <c r="P77" s="161"/>
      <c r="Q77" s="161"/>
      <c r="R77" s="161"/>
      <c r="S77" s="161"/>
      <c r="T77" s="161"/>
      <c r="U77" s="161"/>
      <c r="V77" s="401"/>
      <c r="W77" s="105"/>
      <c r="AA77" s="155"/>
      <c r="AB77" s="155"/>
    </row>
    <row r="78" spans="1:28" s="103" customFormat="1" ht="11.25">
      <c r="A78" s="146"/>
      <c r="B78" s="146"/>
      <c r="D78" s="104"/>
      <c r="E78" s="114"/>
      <c r="F78" s="169"/>
      <c r="G78" s="99"/>
      <c r="H78" s="99"/>
      <c r="I78" s="99"/>
      <c r="J78" s="99"/>
      <c r="K78" s="99"/>
      <c r="L78" s="99"/>
      <c r="M78" s="99"/>
      <c r="N78" s="99"/>
      <c r="O78" s="99"/>
      <c r="P78" s="99"/>
      <c r="Q78" s="99"/>
      <c r="R78" s="99"/>
      <c r="S78" s="99"/>
      <c r="T78" s="99"/>
      <c r="U78" s="99"/>
      <c r="V78" s="100"/>
      <c r="W78" s="105"/>
      <c r="AA78" s="155"/>
      <c r="AB78" s="155"/>
    </row>
    <row r="79" spans="1:28" s="103" customFormat="1" ht="11.25">
      <c r="A79" s="146"/>
      <c r="B79" s="146"/>
      <c r="D79" s="104"/>
      <c r="E79" s="171" t="s">
        <v>242</v>
      </c>
      <c r="F79" s="165" t="s">
        <v>200</v>
      </c>
      <c r="G79" s="119">
        <f aca="true" t="shared" si="26" ref="G79:V79">G80+G83+G86+G89</f>
        <v>0</v>
      </c>
      <c r="H79" s="119">
        <f t="shared" si="26"/>
        <v>0</v>
      </c>
      <c r="I79" s="119">
        <f t="shared" si="26"/>
        <v>0</v>
      </c>
      <c r="J79" s="119">
        <f t="shared" si="26"/>
        <v>0</v>
      </c>
      <c r="K79" s="119">
        <f t="shared" si="26"/>
        <v>0</v>
      </c>
      <c r="L79" s="119">
        <f t="shared" si="26"/>
        <v>0</v>
      </c>
      <c r="M79" s="119">
        <f t="shared" si="26"/>
        <v>0</v>
      </c>
      <c r="N79" s="119">
        <f t="shared" si="26"/>
        <v>0</v>
      </c>
      <c r="O79" s="119">
        <f t="shared" si="26"/>
        <v>0</v>
      </c>
      <c r="P79" s="119">
        <f t="shared" si="26"/>
        <v>0</v>
      </c>
      <c r="Q79" s="119">
        <f t="shared" si="26"/>
        <v>0</v>
      </c>
      <c r="R79" s="119">
        <f t="shared" si="26"/>
        <v>0</v>
      </c>
      <c r="S79" s="119">
        <f t="shared" si="26"/>
        <v>0</v>
      </c>
      <c r="T79" s="119">
        <f t="shared" si="26"/>
        <v>0</v>
      </c>
      <c r="U79" s="119">
        <f t="shared" si="26"/>
        <v>0</v>
      </c>
      <c r="V79" s="400">
        <f t="shared" si="26"/>
        <v>0</v>
      </c>
      <c r="W79" s="105"/>
      <c r="AA79" s="155"/>
      <c r="AB79" s="155"/>
    </row>
    <row r="80" spans="1:28" s="103" customFormat="1" ht="11.25">
      <c r="A80" s="146"/>
      <c r="B80" s="146"/>
      <c r="D80" s="104"/>
      <c r="E80" s="171" t="s">
        <v>243</v>
      </c>
      <c r="F80" s="166" t="s">
        <v>207</v>
      </c>
      <c r="G80" s="119">
        <f aca="true" t="shared" si="27" ref="G80:V80">SUM(G81:G82)</f>
        <v>0</v>
      </c>
      <c r="H80" s="119">
        <f t="shared" si="27"/>
        <v>0</v>
      </c>
      <c r="I80" s="119">
        <f t="shared" si="27"/>
        <v>0</v>
      </c>
      <c r="J80" s="119">
        <f t="shared" si="27"/>
        <v>0</v>
      </c>
      <c r="K80" s="119">
        <f t="shared" si="27"/>
        <v>0</v>
      </c>
      <c r="L80" s="119">
        <f t="shared" si="27"/>
        <v>0</v>
      </c>
      <c r="M80" s="119">
        <f t="shared" si="27"/>
        <v>0</v>
      </c>
      <c r="N80" s="119">
        <f t="shared" si="27"/>
        <v>0</v>
      </c>
      <c r="O80" s="119">
        <f t="shared" si="27"/>
        <v>0</v>
      </c>
      <c r="P80" s="119">
        <f t="shared" si="27"/>
        <v>0</v>
      </c>
      <c r="Q80" s="119">
        <f t="shared" si="27"/>
        <v>0</v>
      </c>
      <c r="R80" s="119">
        <f t="shared" si="27"/>
        <v>0</v>
      </c>
      <c r="S80" s="119">
        <f t="shared" si="27"/>
        <v>0</v>
      </c>
      <c r="T80" s="119">
        <f t="shared" si="27"/>
        <v>0</v>
      </c>
      <c r="U80" s="119">
        <f t="shared" si="27"/>
        <v>0</v>
      </c>
      <c r="V80" s="400">
        <f t="shared" si="27"/>
        <v>0</v>
      </c>
      <c r="W80" s="105"/>
      <c r="AA80" s="155"/>
      <c r="AB80" s="155"/>
    </row>
    <row r="81" spans="1:28" s="103" customFormat="1" ht="11.25" hidden="1">
      <c r="A81" s="146"/>
      <c r="B81" s="146"/>
      <c r="D81" s="104"/>
      <c r="E81" s="160" t="s">
        <v>244</v>
      </c>
      <c r="F81" s="173"/>
      <c r="G81" s="161"/>
      <c r="H81" s="161"/>
      <c r="I81" s="161"/>
      <c r="J81" s="161"/>
      <c r="K81" s="161"/>
      <c r="L81" s="161"/>
      <c r="M81" s="161"/>
      <c r="N81" s="161"/>
      <c r="O81" s="161"/>
      <c r="P81" s="161"/>
      <c r="Q81" s="161"/>
      <c r="R81" s="161"/>
      <c r="S81" s="161"/>
      <c r="T81" s="161"/>
      <c r="U81" s="161"/>
      <c r="V81" s="401"/>
      <c r="W81" s="105"/>
      <c r="AA81" s="155"/>
      <c r="AB81" s="155"/>
    </row>
    <row r="82" spans="1:28" s="103" customFormat="1" ht="11.25">
      <c r="A82" s="146"/>
      <c r="B82" s="146"/>
      <c r="D82" s="104"/>
      <c r="E82" s="114"/>
      <c r="F82" s="169"/>
      <c r="G82" s="99"/>
      <c r="H82" s="99"/>
      <c r="I82" s="99"/>
      <c r="J82" s="99"/>
      <c r="K82" s="99"/>
      <c r="L82" s="99"/>
      <c r="M82" s="99"/>
      <c r="N82" s="99"/>
      <c r="O82" s="99"/>
      <c r="P82" s="99"/>
      <c r="Q82" s="99"/>
      <c r="R82" s="99"/>
      <c r="S82" s="99"/>
      <c r="T82" s="99"/>
      <c r="U82" s="99"/>
      <c r="V82" s="100"/>
      <c r="W82" s="105"/>
      <c r="AA82" s="155"/>
      <c r="AB82" s="155"/>
    </row>
    <row r="83" spans="1:28" s="103" customFormat="1" ht="11.25">
      <c r="A83" s="146"/>
      <c r="B83" s="146"/>
      <c r="D83" s="104"/>
      <c r="E83" s="171" t="s">
        <v>245</v>
      </c>
      <c r="F83" s="166" t="s">
        <v>208</v>
      </c>
      <c r="G83" s="119">
        <f aca="true" t="shared" si="28" ref="G83:V83">SUM(G84:G85)</f>
        <v>0</v>
      </c>
      <c r="H83" s="119">
        <f t="shared" si="28"/>
        <v>0</v>
      </c>
      <c r="I83" s="119">
        <f t="shared" si="28"/>
        <v>0</v>
      </c>
      <c r="J83" s="119">
        <f t="shared" si="28"/>
        <v>0</v>
      </c>
      <c r="K83" s="119">
        <f t="shared" si="28"/>
        <v>0</v>
      </c>
      <c r="L83" s="119">
        <f t="shared" si="28"/>
        <v>0</v>
      </c>
      <c r="M83" s="119">
        <f t="shared" si="28"/>
        <v>0</v>
      </c>
      <c r="N83" s="119">
        <f t="shared" si="28"/>
        <v>0</v>
      </c>
      <c r="O83" s="119">
        <f t="shared" si="28"/>
        <v>0</v>
      </c>
      <c r="P83" s="119">
        <f t="shared" si="28"/>
        <v>0</v>
      </c>
      <c r="Q83" s="119">
        <f t="shared" si="28"/>
        <v>0</v>
      </c>
      <c r="R83" s="119">
        <f t="shared" si="28"/>
        <v>0</v>
      </c>
      <c r="S83" s="119">
        <f t="shared" si="28"/>
        <v>0</v>
      </c>
      <c r="T83" s="119">
        <f t="shared" si="28"/>
        <v>0</v>
      </c>
      <c r="U83" s="119">
        <f t="shared" si="28"/>
        <v>0</v>
      </c>
      <c r="V83" s="400">
        <f t="shared" si="28"/>
        <v>0</v>
      </c>
      <c r="W83" s="105"/>
      <c r="AA83" s="155"/>
      <c r="AB83" s="155"/>
    </row>
    <row r="84" spans="1:28" s="103" customFormat="1" ht="11.25" hidden="1">
      <c r="A84" s="146"/>
      <c r="B84" s="146"/>
      <c r="D84" s="104"/>
      <c r="E84" s="160" t="s">
        <v>246</v>
      </c>
      <c r="F84" s="173"/>
      <c r="G84" s="161"/>
      <c r="H84" s="161"/>
      <c r="I84" s="161"/>
      <c r="J84" s="161"/>
      <c r="K84" s="161"/>
      <c r="L84" s="161"/>
      <c r="M84" s="161"/>
      <c r="N84" s="161"/>
      <c r="O84" s="161"/>
      <c r="P84" s="161"/>
      <c r="Q84" s="161"/>
      <c r="R84" s="161"/>
      <c r="S84" s="161"/>
      <c r="T84" s="161"/>
      <c r="U84" s="161"/>
      <c r="V84" s="401"/>
      <c r="W84" s="105"/>
      <c r="AA84" s="155"/>
      <c r="AB84" s="155"/>
    </row>
    <row r="85" spans="1:28" s="103" customFormat="1" ht="11.25">
      <c r="A85" s="146"/>
      <c r="B85" s="146"/>
      <c r="D85" s="104"/>
      <c r="E85" s="114"/>
      <c r="F85" s="169"/>
      <c r="G85" s="99"/>
      <c r="H85" s="99"/>
      <c r="I85" s="99"/>
      <c r="J85" s="99"/>
      <c r="K85" s="99"/>
      <c r="L85" s="99"/>
      <c r="M85" s="99"/>
      <c r="N85" s="99"/>
      <c r="O85" s="99"/>
      <c r="P85" s="99"/>
      <c r="Q85" s="99"/>
      <c r="R85" s="99"/>
      <c r="S85" s="99"/>
      <c r="T85" s="99"/>
      <c r="U85" s="99"/>
      <c r="V85" s="100"/>
      <c r="W85" s="105"/>
      <c r="AA85" s="155"/>
      <c r="AB85" s="155"/>
    </row>
    <row r="86" spans="1:28" s="103" customFormat="1" ht="11.25">
      <c r="A86" s="146"/>
      <c r="B86" s="146"/>
      <c r="D86" s="104"/>
      <c r="E86" s="171" t="s">
        <v>247</v>
      </c>
      <c r="F86" s="166" t="s">
        <v>211</v>
      </c>
      <c r="G86" s="119">
        <f aca="true" t="shared" si="29" ref="G86:V86">SUM(G87:G88)</f>
        <v>0</v>
      </c>
      <c r="H86" s="119">
        <f t="shared" si="29"/>
        <v>0</v>
      </c>
      <c r="I86" s="119">
        <f t="shared" si="29"/>
        <v>0</v>
      </c>
      <c r="J86" s="119">
        <f t="shared" si="29"/>
        <v>0</v>
      </c>
      <c r="K86" s="119">
        <f t="shared" si="29"/>
        <v>0</v>
      </c>
      <c r="L86" s="119">
        <f t="shared" si="29"/>
        <v>0</v>
      </c>
      <c r="M86" s="119">
        <f t="shared" si="29"/>
        <v>0</v>
      </c>
      <c r="N86" s="119">
        <f t="shared" si="29"/>
        <v>0</v>
      </c>
      <c r="O86" s="119">
        <f t="shared" si="29"/>
        <v>0</v>
      </c>
      <c r="P86" s="119">
        <f t="shared" si="29"/>
        <v>0</v>
      </c>
      <c r="Q86" s="119">
        <f t="shared" si="29"/>
        <v>0</v>
      </c>
      <c r="R86" s="119">
        <f t="shared" si="29"/>
        <v>0</v>
      </c>
      <c r="S86" s="119">
        <f t="shared" si="29"/>
        <v>0</v>
      </c>
      <c r="T86" s="119">
        <f t="shared" si="29"/>
        <v>0</v>
      </c>
      <c r="U86" s="119">
        <f t="shared" si="29"/>
        <v>0</v>
      </c>
      <c r="V86" s="400">
        <f t="shared" si="29"/>
        <v>0</v>
      </c>
      <c r="W86" s="105"/>
      <c r="AA86" s="155"/>
      <c r="AB86" s="155"/>
    </row>
    <row r="87" spans="1:28" s="103" customFormat="1" ht="11.25" hidden="1">
      <c r="A87" s="146"/>
      <c r="B87" s="146"/>
      <c r="D87" s="104"/>
      <c r="E87" s="160" t="s">
        <v>248</v>
      </c>
      <c r="F87" s="173"/>
      <c r="G87" s="161"/>
      <c r="H87" s="161"/>
      <c r="I87" s="161"/>
      <c r="J87" s="161"/>
      <c r="K87" s="161"/>
      <c r="L87" s="161"/>
      <c r="M87" s="161"/>
      <c r="N87" s="161"/>
      <c r="O87" s="161"/>
      <c r="P87" s="161"/>
      <c r="Q87" s="161"/>
      <c r="R87" s="161"/>
      <c r="S87" s="161"/>
      <c r="T87" s="161"/>
      <c r="U87" s="161"/>
      <c r="V87" s="401"/>
      <c r="W87" s="105"/>
      <c r="AA87" s="155"/>
      <c r="AB87" s="155"/>
    </row>
    <row r="88" spans="1:28" s="103" customFormat="1" ht="11.25">
      <c r="A88" s="146"/>
      <c r="B88" s="146"/>
      <c r="D88" s="104"/>
      <c r="E88" s="114"/>
      <c r="F88" s="169"/>
      <c r="G88" s="99"/>
      <c r="H88" s="99"/>
      <c r="I88" s="99"/>
      <c r="J88" s="99"/>
      <c r="K88" s="99"/>
      <c r="L88" s="99"/>
      <c r="M88" s="99"/>
      <c r="N88" s="99"/>
      <c r="O88" s="99"/>
      <c r="P88" s="99"/>
      <c r="Q88" s="99"/>
      <c r="R88" s="99"/>
      <c r="S88" s="99"/>
      <c r="T88" s="99"/>
      <c r="U88" s="99"/>
      <c r="V88" s="100"/>
      <c r="W88" s="105"/>
      <c r="AA88" s="155"/>
      <c r="AB88" s="155"/>
    </row>
    <row r="89" spans="1:28" s="103" customFormat="1" ht="11.25">
      <c r="A89" s="146"/>
      <c r="B89" s="146"/>
      <c r="D89" s="104"/>
      <c r="E89" s="171" t="s">
        <v>717</v>
      </c>
      <c r="F89" s="166" t="s">
        <v>212</v>
      </c>
      <c r="G89" s="119">
        <f aca="true" t="shared" si="30" ref="G89:V89">SUM(G90:G91)</f>
        <v>0</v>
      </c>
      <c r="H89" s="119">
        <f t="shared" si="30"/>
        <v>0</v>
      </c>
      <c r="I89" s="119">
        <f t="shared" si="30"/>
        <v>0</v>
      </c>
      <c r="J89" s="119">
        <f t="shared" si="30"/>
        <v>0</v>
      </c>
      <c r="K89" s="119">
        <f t="shared" si="30"/>
        <v>0</v>
      </c>
      <c r="L89" s="119">
        <f t="shared" si="30"/>
        <v>0</v>
      </c>
      <c r="M89" s="119">
        <f t="shared" si="30"/>
        <v>0</v>
      </c>
      <c r="N89" s="119">
        <f t="shared" si="30"/>
        <v>0</v>
      </c>
      <c r="O89" s="119">
        <f t="shared" si="30"/>
        <v>0</v>
      </c>
      <c r="P89" s="119">
        <f t="shared" si="30"/>
        <v>0</v>
      </c>
      <c r="Q89" s="119">
        <f t="shared" si="30"/>
        <v>0</v>
      </c>
      <c r="R89" s="119">
        <f t="shared" si="30"/>
        <v>0</v>
      </c>
      <c r="S89" s="119">
        <f t="shared" si="30"/>
        <v>0</v>
      </c>
      <c r="T89" s="119">
        <f t="shared" si="30"/>
        <v>0</v>
      </c>
      <c r="U89" s="119">
        <f t="shared" si="30"/>
        <v>0</v>
      </c>
      <c r="V89" s="400">
        <f t="shared" si="30"/>
        <v>0</v>
      </c>
      <c r="W89" s="105"/>
      <c r="AA89" s="155"/>
      <c r="AB89" s="155"/>
    </row>
    <row r="90" spans="1:28" s="103" customFormat="1" ht="11.25" hidden="1">
      <c r="A90" s="146"/>
      <c r="B90" s="146"/>
      <c r="D90" s="104"/>
      <c r="E90" s="160" t="s">
        <v>718</v>
      </c>
      <c r="F90" s="173"/>
      <c r="G90" s="161"/>
      <c r="H90" s="161"/>
      <c r="I90" s="161"/>
      <c r="J90" s="161"/>
      <c r="K90" s="161"/>
      <c r="L90" s="161"/>
      <c r="M90" s="161"/>
      <c r="N90" s="161"/>
      <c r="O90" s="161"/>
      <c r="P90" s="161"/>
      <c r="Q90" s="161"/>
      <c r="R90" s="161"/>
      <c r="S90" s="161"/>
      <c r="T90" s="161"/>
      <c r="U90" s="161"/>
      <c r="V90" s="401"/>
      <c r="W90" s="105"/>
      <c r="AA90" s="155"/>
      <c r="AB90" s="155"/>
    </row>
    <row r="91" spans="1:28" s="103" customFormat="1" ht="11.25">
      <c r="A91" s="146"/>
      <c r="B91" s="146"/>
      <c r="D91" s="104"/>
      <c r="E91" s="114"/>
      <c r="F91" s="169"/>
      <c r="G91" s="99"/>
      <c r="H91" s="99"/>
      <c r="I91" s="99"/>
      <c r="J91" s="99"/>
      <c r="K91" s="99"/>
      <c r="L91" s="99"/>
      <c r="M91" s="99"/>
      <c r="N91" s="99"/>
      <c r="O91" s="99"/>
      <c r="P91" s="99"/>
      <c r="Q91" s="99"/>
      <c r="R91" s="99"/>
      <c r="S91" s="99"/>
      <c r="T91" s="99"/>
      <c r="U91" s="99"/>
      <c r="V91" s="100"/>
      <c r="W91" s="105"/>
      <c r="AA91" s="155"/>
      <c r="AB91" s="155"/>
    </row>
    <row r="92" spans="1:28" s="103" customFormat="1" ht="11.25">
      <c r="A92" s="146"/>
      <c r="B92" s="146"/>
      <c r="D92" s="104"/>
      <c r="E92" s="225" t="s">
        <v>249</v>
      </c>
      <c r="F92" s="164" t="s">
        <v>213</v>
      </c>
      <c r="G92" s="119">
        <f aca="true" t="shared" si="31" ref="G92:V92">G93+G96+G99</f>
        <v>0</v>
      </c>
      <c r="H92" s="119">
        <f t="shared" si="31"/>
        <v>0</v>
      </c>
      <c r="I92" s="119">
        <f t="shared" si="31"/>
        <v>0</v>
      </c>
      <c r="J92" s="119">
        <f t="shared" si="31"/>
        <v>0</v>
      </c>
      <c r="K92" s="119">
        <f t="shared" si="31"/>
        <v>0</v>
      </c>
      <c r="L92" s="119">
        <f t="shared" si="31"/>
        <v>0</v>
      </c>
      <c r="M92" s="119">
        <f t="shared" si="31"/>
        <v>0</v>
      </c>
      <c r="N92" s="119">
        <f t="shared" si="31"/>
        <v>0</v>
      </c>
      <c r="O92" s="119">
        <f t="shared" si="31"/>
        <v>0</v>
      </c>
      <c r="P92" s="119">
        <f t="shared" si="31"/>
        <v>0</v>
      </c>
      <c r="Q92" s="119">
        <f t="shared" si="31"/>
        <v>0</v>
      </c>
      <c r="R92" s="119">
        <f t="shared" si="31"/>
        <v>0</v>
      </c>
      <c r="S92" s="119">
        <f t="shared" si="31"/>
        <v>0</v>
      </c>
      <c r="T92" s="119">
        <f t="shared" si="31"/>
        <v>0</v>
      </c>
      <c r="U92" s="119">
        <f t="shared" si="31"/>
        <v>0</v>
      </c>
      <c r="V92" s="400">
        <f t="shared" si="31"/>
        <v>0</v>
      </c>
      <c r="W92" s="105"/>
      <c r="AA92" s="155"/>
      <c r="AB92" s="155"/>
    </row>
    <row r="93" spans="1:28" s="103" customFormat="1" ht="11.25">
      <c r="A93" s="146"/>
      <c r="B93" s="146"/>
      <c r="D93" s="104"/>
      <c r="E93" s="225" t="s">
        <v>250</v>
      </c>
      <c r="F93" s="165" t="s">
        <v>215</v>
      </c>
      <c r="G93" s="119">
        <f aca="true" t="shared" si="32" ref="G93:V93">SUM(G94:G95)</f>
        <v>0</v>
      </c>
      <c r="H93" s="119">
        <f t="shared" si="32"/>
        <v>0</v>
      </c>
      <c r="I93" s="119">
        <f t="shared" si="32"/>
        <v>0</v>
      </c>
      <c r="J93" s="119">
        <f t="shared" si="32"/>
        <v>0</v>
      </c>
      <c r="K93" s="119">
        <f t="shared" si="32"/>
        <v>0</v>
      </c>
      <c r="L93" s="119">
        <f t="shared" si="32"/>
        <v>0</v>
      </c>
      <c r="M93" s="119">
        <f t="shared" si="32"/>
        <v>0</v>
      </c>
      <c r="N93" s="119">
        <f t="shared" si="32"/>
        <v>0</v>
      </c>
      <c r="O93" s="119">
        <f t="shared" si="32"/>
        <v>0</v>
      </c>
      <c r="P93" s="119">
        <f t="shared" si="32"/>
        <v>0</v>
      </c>
      <c r="Q93" s="119">
        <f t="shared" si="32"/>
        <v>0</v>
      </c>
      <c r="R93" s="119">
        <f t="shared" si="32"/>
        <v>0</v>
      </c>
      <c r="S93" s="119">
        <f t="shared" si="32"/>
        <v>0</v>
      </c>
      <c r="T93" s="119">
        <f t="shared" si="32"/>
        <v>0</v>
      </c>
      <c r="U93" s="119">
        <f t="shared" si="32"/>
        <v>0</v>
      </c>
      <c r="V93" s="400">
        <f t="shared" si="32"/>
        <v>0</v>
      </c>
      <c r="W93" s="105"/>
      <c r="AA93" s="155"/>
      <c r="AB93" s="155"/>
    </row>
    <row r="94" spans="1:28" s="103" customFormat="1" ht="11.25" hidden="1">
      <c r="A94" s="146"/>
      <c r="B94" s="146"/>
      <c r="D94" s="104"/>
      <c r="E94" s="160" t="s">
        <v>251</v>
      </c>
      <c r="F94" s="174"/>
      <c r="G94" s="161"/>
      <c r="H94" s="161"/>
      <c r="I94" s="161"/>
      <c r="J94" s="161"/>
      <c r="K94" s="161"/>
      <c r="L94" s="161"/>
      <c r="M94" s="161"/>
      <c r="N94" s="161"/>
      <c r="O94" s="161"/>
      <c r="P94" s="161"/>
      <c r="Q94" s="161"/>
      <c r="R94" s="161"/>
      <c r="S94" s="161"/>
      <c r="T94" s="161"/>
      <c r="U94" s="161"/>
      <c r="V94" s="401"/>
      <c r="W94" s="105"/>
      <c r="AA94" s="155"/>
      <c r="AB94" s="155"/>
    </row>
    <row r="95" spans="1:28" s="103" customFormat="1" ht="11.25">
      <c r="A95" s="146"/>
      <c r="B95" s="146"/>
      <c r="D95" s="104"/>
      <c r="E95" s="114"/>
      <c r="F95" s="172"/>
      <c r="G95" s="99"/>
      <c r="H95" s="99"/>
      <c r="I95" s="99"/>
      <c r="J95" s="99"/>
      <c r="K95" s="99"/>
      <c r="L95" s="99"/>
      <c r="M95" s="99"/>
      <c r="N95" s="99"/>
      <c r="O95" s="99"/>
      <c r="P95" s="99"/>
      <c r="Q95" s="99"/>
      <c r="R95" s="99"/>
      <c r="S95" s="99"/>
      <c r="T95" s="99"/>
      <c r="U95" s="99"/>
      <c r="V95" s="100"/>
      <c r="W95" s="105"/>
      <c r="AA95" s="155"/>
      <c r="AB95" s="155"/>
    </row>
    <row r="96" spans="1:28" s="103" customFormat="1" ht="11.25">
      <c r="A96" s="146"/>
      <c r="B96" s="146"/>
      <c r="D96" s="104"/>
      <c r="E96" s="225" t="s">
        <v>252</v>
      </c>
      <c r="F96" s="165" t="s">
        <v>217</v>
      </c>
      <c r="G96" s="119">
        <f aca="true" t="shared" si="33" ref="G96:V96">SUM(G97:G98)</f>
        <v>0</v>
      </c>
      <c r="H96" s="119">
        <f t="shared" si="33"/>
        <v>0</v>
      </c>
      <c r="I96" s="119">
        <f t="shared" si="33"/>
        <v>0</v>
      </c>
      <c r="J96" s="119">
        <f t="shared" si="33"/>
        <v>0</v>
      </c>
      <c r="K96" s="119">
        <f t="shared" si="33"/>
        <v>0</v>
      </c>
      <c r="L96" s="119">
        <f t="shared" si="33"/>
        <v>0</v>
      </c>
      <c r="M96" s="119">
        <f t="shared" si="33"/>
        <v>0</v>
      </c>
      <c r="N96" s="119">
        <f t="shared" si="33"/>
        <v>0</v>
      </c>
      <c r="O96" s="119">
        <f t="shared" si="33"/>
        <v>0</v>
      </c>
      <c r="P96" s="119">
        <f t="shared" si="33"/>
        <v>0</v>
      </c>
      <c r="Q96" s="119">
        <f t="shared" si="33"/>
        <v>0</v>
      </c>
      <c r="R96" s="119">
        <f t="shared" si="33"/>
        <v>0</v>
      </c>
      <c r="S96" s="119">
        <f t="shared" si="33"/>
        <v>0</v>
      </c>
      <c r="T96" s="119">
        <f t="shared" si="33"/>
        <v>0</v>
      </c>
      <c r="U96" s="119">
        <f t="shared" si="33"/>
        <v>0</v>
      </c>
      <c r="V96" s="400">
        <f t="shared" si="33"/>
        <v>0</v>
      </c>
      <c r="W96" s="105"/>
      <c r="AA96" s="155"/>
      <c r="AB96" s="155"/>
    </row>
    <row r="97" spans="1:28" s="103" customFormat="1" ht="11.25" hidden="1">
      <c r="A97" s="146"/>
      <c r="B97" s="146"/>
      <c r="D97" s="104"/>
      <c r="E97" s="160" t="s">
        <v>253</v>
      </c>
      <c r="F97" s="174"/>
      <c r="G97" s="161"/>
      <c r="H97" s="161"/>
      <c r="I97" s="161"/>
      <c r="J97" s="161"/>
      <c r="K97" s="161"/>
      <c r="L97" s="161"/>
      <c r="M97" s="161"/>
      <c r="N97" s="161"/>
      <c r="O97" s="161"/>
      <c r="P97" s="161"/>
      <c r="Q97" s="161"/>
      <c r="R97" s="161"/>
      <c r="S97" s="161"/>
      <c r="T97" s="161"/>
      <c r="U97" s="161"/>
      <c r="V97" s="401"/>
      <c r="W97" s="105"/>
      <c r="AA97" s="155"/>
      <c r="AB97" s="155"/>
    </row>
    <row r="98" spans="1:28" s="103" customFormat="1" ht="11.25">
      <c r="A98" s="146"/>
      <c r="B98" s="146"/>
      <c r="D98" s="104"/>
      <c r="E98" s="114"/>
      <c r="F98" s="172"/>
      <c r="G98" s="99"/>
      <c r="H98" s="99"/>
      <c r="I98" s="99"/>
      <c r="J98" s="99"/>
      <c r="K98" s="99"/>
      <c r="L98" s="99"/>
      <c r="M98" s="99"/>
      <c r="N98" s="99"/>
      <c r="O98" s="99"/>
      <c r="P98" s="99"/>
      <c r="Q98" s="99"/>
      <c r="R98" s="99"/>
      <c r="S98" s="99"/>
      <c r="T98" s="99"/>
      <c r="U98" s="99"/>
      <c r="V98" s="100"/>
      <c r="W98" s="105"/>
      <c r="AA98" s="155"/>
      <c r="AB98" s="155"/>
    </row>
    <row r="99" spans="1:28" s="103" customFormat="1" ht="11.25">
      <c r="A99" s="146"/>
      <c r="B99" s="146"/>
      <c r="D99" s="104"/>
      <c r="E99" s="225" t="s">
        <v>254</v>
      </c>
      <c r="F99" s="165" t="s">
        <v>220</v>
      </c>
      <c r="G99" s="119">
        <f aca="true" t="shared" si="34" ref="G99:V99">SUM(G100:G101)</f>
        <v>0</v>
      </c>
      <c r="H99" s="119">
        <f t="shared" si="34"/>
        <v>0</v>
      </c>
      <c r="I99" s="119">
        <f t="shared" si="34"/>
        <v>0</v>
      </c>
      <c r="J99" s="119">
        <f t="shared" si="34"/>
        <v>0</v>
      </c>
      <c r="K99" s="119">
        <f t="shared" si="34"/>
        <v>0</v>
      </c>
      <c r="L99" s="119">
        <f t="shared" si="34"/>
        <v>0</v>
      </c>
      <c r="M99" s="119">
        <f t="shared" si="34"/>
        <v>0</v>
      </c>
      <c r="N99" s="119">
        <f t="shared" si="34"/>
        <v>0</v>
      </c>
      <c r="O99" s="119">
        <f t="shared" si="34"/>
        <v>0</v>
      </c>
      <c r="P99" s="119">
        <f t="shared" si="34"/>
        <v>0</v>
      </c>
      <c r="Q99" s="119">
        <f t="shared" si="34"/>
        <v>0</v>
      </c>
      <c r="R99" s="119">
        <f t="shared" si="34"/>
        <v>0</v>
      </c>
      <c r="S99" s="119">
        <f t="shared" si="34"/>
        <v>0</v>
      </c>
      <c r="T99" s="119">
        <f t="shared" si="34"/>
        <v>0</v>
      </c>
      <c r="U99" s="119">
        <f t="shared" si="34"/>
        <v>0</v>
      </c>
      <c r="V99" s="400">
        <f t="shared" si="34"/>
        <v>0</v>
      </c>
      <c r="W99" s="105"/>
      <c r="AA99" s="155"/>
      <c r="AB99" s="155"/>
    </row>
    <row r="100" spans="1:28" s="103" customFormat="1" ht="11.25" hidden="1">
      <c r="A100" s="146"/>
      <c r="B100" s="146"/>
      <c r="D100" s="104"/>
      <c r="E100" s="160" t="s">
        <v>255</v>
      </c>
      <c r="F100" s="174"/>
      <c r="G100" s="161"/>
      <c r="H100" s="161"/>
      <c r="I100" s="161"/>
      <c r="J100" s="161"/>
      <c r="K100" s="161"/>
      <c r="L100" s="161"/>
      <c r="M100" s="161"/>
      <c r="N100" s="161"/>
      <c r="O100" s="161"/>
      <c r="P100" s="161"/>
      <c r="Q100" s="161"/>
      <c r="R100" s="161"/>
      <c r="S100" s="161"/>
      <c r="T100" s="161"/>
      <c r="U100" s="161"/>
      <c r="V100" s="401"/>
      <c r="W100" s="105"/>
      <c r="AA100" s="155"/>
      <c r="AB100" s="155"/>
    </row>
    <row r="101" spans="1:28" s="103" customFormat="1" ht="11.25">
      <c r="A101" s="146"/>
      <c r="B101" s="146"/>
      <c r="D101" s="104"/>
      <c r="E101" s="114"/>
      <c r="F101" s="172"/>
      <c r="G101" s="99"/>
      <c r="H101" s="99"/>
      <c r="I101" s="99"/>
      <c r="J101" s="99"/>
      <c r="K101" s="99"/>
      <c r="L101" s="99"/>
      <c r="M101" s="99"/>
      <c r="N101" s="99"/>
      <c r="O101" s="99"/>
      <c r="P101" s="99"/>
      <c r="Q101" s="99"/>
      <c r="R101" s="99"/>
      <c r="S101" s="99"/>
      <c r="T101" s="99"/>
      <c r="U101" s="99"/>
      <c r="V101" s="100"/>
      <c r="W101" s="105"/>
      <c r="AA101" s="155"/>
      <c r="AB101" s="155"/>
    </row>
    <row r="102" spans="1:28" s="103" customFormat="1" ht="11.25">
      <c r="A102" s="146"/>
      <c r="B102" s="146"/>
      <c r="D102" s="104"/>
      <c r="E102" s="225" t="s">
        <v>256</v>
      </c>
      <c r="F102" s="164" t="s">
        <v>222</v>
      </c>
      <c r="G102" s="119">
        <f aca="true" t="shared" si="35" ref="G102:V102">SUM(G103:G104)</f>
        <v>0</v>
      </c>
      <c r="H102" s="119">
        <f t="shared" si="35"/>
        <v>0</v>
      </c>
      <c r="I102" s="119">
        <f t="shared" si="35"/>
        <v>0</v>
      </c>
      <c r="J102" s="119">
        <f t="shared" si="35"/>
        <v>0</v>
      </c>
      <c r="K102" s="119">
        <f t="shared" si="35"/>
        <v>0</v>
      </c>
      <c r="L102" s="119">
        <f t="shared" si="35"/>
        <v>0</v>
      </c>
      <c r="M102" s="119">
        <f t="shared" si="35"/>
        <v>0</v>
      </c>
      <c r="N102" s="119">
        <f t="shared" si="35"/>
        <v>0</v>
      </c>
      <c r="O102" s="119">
        <f t="shared" si="35"/>
        <v>0</v>
      </c>
      <c r="P102" s="119">
        <f t="shared" si="35"/>
        <v>0</v>
      </c>
      <c r="Q102" s="119">
        <f t="shared" si="35"/>
        <v>0</v>
      </c>
      <c r="R102" s="119">
        <f t="shared" si="35"/>
        <v>0</v>
      </c>
      <c r="S102" s="119">
        <f t="shared" si="35"/>
        <v>0</v>
      </c>
      <c r="T102" s="119">
        <f t="shared" si="35"/>
        <v>0</v>
      </c>
      <c r="U102" s="119">
        <f t="shared" si="35"/>
        <v>0</v>
      </c>
      <c r="V102" s="400">
        <f t="shared" si="35"/>
        <v>0</v>
      </c>
      <c r="W102" s="105"/>
      <c r="AA102" s="155"/>
      <c r="AB102" s="155"/>
    </row>
    <row r="103" spans="1:28" s="103" customFormat="1" ht="11.25" hidden="1">
      <c r="A103" s="146"/>
      <c r="B103" s="146"/>
      <c r="D103" s="104"/>
      <c r="E103" s="160" t="s">
        <v>257</v>
      </c>
      <c r="F103" s="175"/>
      <c r="G103" s="161"/>
      <c r="H103" s="161"/>
      <c r="I103" s="161"/>
      <c r="J103" s="161"/>
      <c r="K103" s="161"/>
      <c r="L103" s="161"/>
      <c r="M103" s="161"/>
      <c r="N103" s="161"/>
      <c r="O103" s="161"/>
      <c r="P103" s="161"/>
      <c r="Q103" s="161"/>
      <c r="R103" s="161"/>
      <c r="S103" s="161"/>
      <c r="T103" s="161"/>
      <c r="U103" s="161"/>
      <c r="V103" s="401"/>
      <c r="W103" s="105"/>
      <c r="AA103" s="155"/>
      <c r="AB103" s="155"/>
    </row>
    <row r="104" spans="1:28" s="103" customFormat="1" ht="11.25">
      <c r="A104" s="146"/>
      <c r="B104" s="146"/>
      <c r="D104" s="104"/>
      <c r="E104" s="114"/>
      <c r="F104" s="141"/>
      <c r="G104" s="99"/>
      <c r="H104" s="99"/>
      <c r="I104" s="99"/>
      <c r="J104" s="99"/>
      <c r="K104" s="99"/>
      <c r="L104" s="99"/>
      <c r="M104" s="99"/>
      <c r="N104" s="99"/>
      <c r="O104" s="99"/>
      <c r="P104" s="99"/>
      <c r="Q104" s="99"/>
      <c r="R104" s="99"/>
      <c r="S104" s="99"/>
      <c r="T104" s="99"/>
      <c r="U104" s="99"/>
      <c r="V104" s="100"/>
      <c r="W104" s="105"/>
      <c r="AA104" s="155"/>
      <c r="AB104" s="155"/>
    </row>
    <row r="105" spans="1:28" s="103" customFormat="1" ht="22.5">
      <c r="A105" s="146"/>
      <c r="B105" s="146"/>
      <c r="D105" s="104"/>
      <c r="E105" s="226" t="s">
        <v>77</v>
      </c>
      <c r="F105" s="179" t="s">
        <v>258</v>
      </c>
      <c r="G105" s="234">
        <f aca="true" t="shared" si="36" ref="G105:V105">SUM(G106:G107)</f>
        <v>0</v>
      </c>
      <c r="H105" s="234">
        <f t="shared" si="36"/>
        <v>0</v>
      </c>
      <c r="I105" s="234">
        <f t="shared" si="36"/>
        <v>0</v>
      </c>
      <c r="J105" s="234">
        <f t="shared" si="36"/>
        <v>0</v>
      </c>
      <c r="K105" s="234">
        <f t="shared" si="36"/>
        <v>0</v>
      </c>
      <c r="L105" s="234">
        <f t="shared" si="36"/>
        <v>0</v>
      </c>
      <c r="M105" s="234">
        <f t="shared" si="36"/>
        <v>0</v>
      </c>
      <c r="N105" s="234">
        <f t="shared" si="36"/>
        <v>0</v>
      </c>
      <c r="O105" s="234">
        <f t="shared" si="36"/>
        <v>0</v>
      </c>
      <c r="P105" s="234">
        <f t="shared" si="36"/>
        <v>0</v>
      </c>
      <c r="Q105" s="234">
        <f t="shared" si="36"/>
        <v>0</v>
      </c>
      <c r="R105" s="234">
        <f t="shared" si="36"/>
        <v>0</v>
      </c>
      <c r="S105" s="234">
        <f t="shared" si="36"/>
        <v>0</v>
      </c>
      <c r="T105" s="234">
        <f t="shared" si="36"/>
        <v>0</v>
      </c>
      <c r="U105" s="234">
        <f t="shared" si="36"/>
        <v>0</v>
      </c>
      <c r="V105" s="399">
        <f t="shared" si="36"/>
        <v>0</v>
      </c>
      <c r="W105" s="105"/>
      <c r="AA105" s="155"/>
      <c r="AB105" s="155"/>
    </row>
    <row r="106" spans="1:28" s="103" customFormat="1" ht="11.25" hidden="1">
      <c r="A106" s="146"/>
      <c r="B106" s="146"/>
      <c r="D106" s="104"/>
      <c r="E106" s="160" t="s">
        <v>259</v>
      </c>
      <c r="F106" s="180"/>
      <c r="G106" s="161"/>
      <c r="H106" s="161"/>
      <c r="I106" s="161"/>
      <c r="J106" s="161"/>
      <c r="K106" s="161"/>
      <c r="L106" s="161"/>
      <c r="M106" s="161"/>
      <c r="N106" s="161"/>
      <c r="O106" s="161"/>
      <c r="P106" s="161"/>
      <c r="Q106" s="161"/>
      <c r="R106" s="161"/>
      <c r="S106" s="161"/>
      <c r="T106" s="161"/>
      <c r="U106" s="161"/>
      <c r="V106" s="401"/>
      <c r="W106" s="105"/>
      <c r="AA106" s="155"/>
      <c r="AB106" s="155"/>
    </row>
    <row r="107" spans="1:28" s="103" customFormat="1" ht="11.25">
      <c r="A107" s="146"/>
      <c r="B107" s="146"/>
      <c r="D107" s="104"/>
      <c r="E107" s="114"/>
      <c r="F107" s="140"/>
      <c r="G107" s="99"/>
      <c r="H107" s="99"/>
      <c r="I107" s="99"/>
      <c r="J107" s="99"/>
      <c r="K107" s="99"/>
      <c r="L107" s="99"/>
      <c r="M107" s="99"/>
      <c r="N107" s="99"/>
      <c r="O107" s="99"/>
      <c r="P107" s="99"/>
      <c r="Q107" s="99"/>
      <c r="R107" s="99"/>
      <c r="S107" s="99"/>
      <c r="T107" s="99"/>
      <c r="U107" s="99"/>
      <c r="V107" s="100"/>
      <c r="W107" s="105"/>
      <c r="AA107" s="155"/>
      <c r="AB107" s="155"/>
    </row>
    <row r="108" spans="1:28" s="103" customFormat="1" ht="11.25">
      <c r="A108" s="146"/>
      <c r="B108" s="146"/>
      <c r="D108" s="104"/>
      <c r="E108" s="226" t="s">
        <v>78</v>
      </c>
      <c r="F108" s="179" t="s">
        <v>261</v>
      </c>
      <c r="G108" s="234">
        <f aca="true" t="shared" si="37" ref="G108:V108">SUM(G109:G110)</f>
        <v>0</v>
      </c>
      <c r="H108" s="234">
        <f t="shared" si="37"/>
        <v>0</v>
      </c>
      <c r="I108" s="234">
        <f t="shared" si="37"/>
        <v>0</v>
      </c>
      <c r="J108" s="234">
        <f t="shared" si="37"/>
        <v>0</v>
      </c>
      <c r="K108" s="234">
        <f t="shared" si="37"/>
        <v>0</v>
      </c>
      <c r="L108" s="234">
        <f t="shared" si="37"/>
        <v>0</v>
      </c>
      <c r="M108" s="234">
        <f t="shared" si="37"/>
        <v>0</v>
      </c>
      <c r="N108" s="234">
        <f t="shared" si="37"/>
        <v>0</v>
      </c>
      <c r="O108" s="234">
        <f t="shared" si="37"/>
        <v>0</v>
      </c>
      <c r="P108" s="234">
        <f t="shared" si="37"/>
        <v>0</v>
      </c>
      <c r="Q108" s="234">
        <f t="shared" si="37"/>
        <v>0</v>
      </c>
      <c r="R108" s="234">
        <f t="shared" si="37"/>
        <v>0</v>
      </c>
      <c r="S108" s="234">
        <f t="shared" si="37"/>
        <v>0</v>
      </c>
      <c r="T108" s="234">
        <f t="shared" si="37"/>
        <v>0</v>
      </c>
      <c r="U108" s="234">
        <f t="shared" si="37"/>
        <v>0</v>
      </c>
      <c r="V108" s="399">
        <f t="shared" si="37"/>
        <v>0</v>
      </c>
      <c r="W108" s="105"/>
      <c r="AA108" s="155"/>
      <c r="AB108" s="155"/>
    </row>
    <row r="109" spans="1:28" s="103" customFormat="1" ht="11.25" hidden="1">
      <c r="A109" s="146"/>
      <c r="B109" s="146"/>
      <c r="D109" s="104"/>
      <c r="E109" s="160" t="s">
        <v>260</v>
      </c>
      <c r="F109" s="180"/>
      <c r="G109" s="161"/>
      <c r="H109" s="161"/>
      <c r="I109" s="161"/>
      <c r="J109" s="161"/>
      <c r="K109" s="161"/>
      <c r="L109" s="161"/>
      <c r="M109" s="161"/>
      <c r="N109" s="161"/>
      <c r="O109" s="161"/>
      <c r="P109" s="161"/>
      <c r="Q109" s="161"/>
      <c r="R109" s="161"/>
      <c r="S109" s="161"/>
      <c r="T109" s="161"/>
      <c r="U109" s="161"/>
      <c r="V109" s="401"/>
      <c r="W109" s="105"/>
      <c r="AA109" s="155"/>
      <c r="AB109" s="155"/>
    </row>
    <row r="110" spans="1:28" s="103" customFormat="1" ht="11.25">
      <c r="A110" s="146"/>
      <c r="B110" s="146"/>
      <c r="D110" s="104"/>
      <c r="E110" s="114"/>
      <c r="F110" s="140"/>
      <c r="G110" s="99"/>
      <c r="H110" s="99"/>
      <c r="I110" s="99"/>
      <c r="J110" s="99"/>
      <c r="K110" s="99"/>
      <c r="L110" s="99"/>
      <c r="M110" s="99"/>
      <c r="N110" s="99"/>
      <c r="O110" s="99"/>
      <c r="P110" s="99"/>
      <c r="Q110" s="99"/>
      <c r="R110" s="99"/>
      <c r="S110" s="99"/>
      <c r="T110" s="99"/>
      <c r="U110" s="99"/>
      <c r="V110" s="100"/>
      <c r="W110" s="105"/>
      <c r="AA110" s="155"/>
      <c r="AB110" s="155"/>
    </row>
    <row r="111" spans="1:28" s="103" customFormat="1" ht="22.5">
      <c r="A111" s="146"/>
      <c r="B111" s="146"/>
      <c r="D111" s="104"/>
      <c r="E111" s="226" t="s">
        <v>79</v>
      </c>
      <c r="F111" s="179" t="s">
        <v>263</v>
      </c>
      <c r="G111" s="234">
        <f aca="true" t="shared" si="38" ref="G111:V111">SUM(G112:G113)</f>
        <v>0</v>
      </c>
      <c r="H111" s="234">
        <f t="shared" si="38"/>
        <v>0</v>
      </c>
      <c r="I111" s="234">
        <f t="shared" si="38"/>
        <v>0</v>
      </c>
      <c r="J111" s="234">
        <f t="shared" si="38"/>
        <v>0</v>
      </c>
      <c r="K111" s="234">
        <f t="shared" si="38"/>
        <v>0</v>
      </c>
      <c r="L111" s="234">
        <f t="shared" si="38"/>
        <v>0</v>
      </c>
      <c r="M111" s="234">
        <f t="shared" si="38"/>
        <v>0</v>
      </c>
      <c r="N111" s="234">
        <f t="shared" si="38"/>
        <v>0</v>
      </c>
      <c r="O111" s="234">
        <f t="shared" si="38"/>
        <v>0</v>
      </c>
      <c r="P111" s="234">
        <f t="shared" si="38"/>
        <v>0</v>
      </c>
      <c r="Q111" s="234">
        <f t="shared" si="38"/>
        <v>0</v>
      </c>
      <c r="R111" s="234">
        <f t="shared" si="38"/>
        <v>0</v>
      </c>
      <c r="S111" s="234">
        <f t="shared" si="38"/>
        <v>0</v>
      </c>
      <c r="T111" s="234">
        <f t="shared" si="38"/>
        <v>0</v>
      </c>
      <c r="U111" s="234">
        <f t="shared" si="38"/>
        <v>0</v>
      </c>
      <c r="V111" s="399">
        <f t="shared" si="38"/>
        <v>0</v>
      </c>
      <c r="W111" s="105"/>
      <c r="AA111" s="155"/>
      <c r="AB111" s="155"/>
    </row>
    <row r="112" spans="1:28" s="103" customFormat="1" ht="11.25" hidden="1">
      <c r="A112" s="146"/>
      <c r="B112" s="146"/>
      <c r="D112" s="104"/>
      <c r="E112" s="160" t="s">
        <v>262</v>
      </c>
      <c r="F112" s="180"/>
      <c r="G112" s="161"/>
      <c r="H112" s="161"/>
      <c r="I112" s="161"/>
      <c r="J112" s="161"/>
      <c r="K112" s="161"/>
      <c r="L112" s="161"/>
      <c r="M112" s="161"/>
      <c r="N112" s="161"/>
      <c r="O112" s="161"/>
      <c r="P112" s="161"/>
      <c r="Q112" s="161"/>
      <c r="R112" s="161"/>
      <c r="S112" s="161"/>
      <c r="T112" s="161"/>
      <c r="U112" s="161"/>
      <c r="V112" s="401"/>
      <c r="W112" s="105"/>
      <c r="AA112" s="155"/>
      <c r="AB112" s="155"/>
    </row>
    <row r="113" spans="1:28" s="103" customFormat="1" ht="11.25">
      <c r="A113" s="146"/>
      <c r="B113" s="146"/>
      <c r="D113" s="104"/>
      <c r="E113" s="114"/>
      <c r="F113" s="140"/>
      <c r="G113" s="99"/>
      <c r="H113" s="99"/>
      <c r="I113" s="99"/>
      <c r="J113" s="99"/>
      <c r="K113" s="99"/>
      <c r="L113" s="99"/>
      <c r="M113" s="99"/>
      <c r="N113" s="99"/>
      <c r="O113" s="99"/>
      <c r="P113" s="99"/>
      <c r="Q113" s="99"/>
      <c r="R113" s="99"/>
      <c r="S113" s="99"/>
      <c r="T113" s="99"/>
      <c r="U113" s="99"/>
      <c r="V113" s="100"/>
      <c r="W113" s="105"/>
      <c r="AA113" s="155"/>
      <c r="AB113" s="155"/>
    </row>
    <row r="114" spans="1:28" s="103" customFormat="1" ht="22.5">
      <c r="A114" s="146"/>
      <c r="B114" s="146"/>
      <c r="D114" s="104"/>
      <c r="E114" s="170" t="s">
        <v>264</v>
      </c>
      <c r="F114" s="179" t="s">
        <v>265</v>
      </c>
      <c r="G114" s="234">
        <f aca="true" t="shared" si="39" ref="G114:V114">G115+G142+G152</f>
        <v>0</v>
      </c>
      <c r="H114" s="234">
        <f t="shared" si="39"/>
        <v>0</v>
      </c>
      <c r="I114" s="234">
        <f t="shared" si="39"/>
        <v>0</v>
      </c>
      <c r="J114" s="234">
        <f t="shared" si="39"/>
        <v>0</v>
      </c>
      <c r="K114" s="234">
        <f t="shared" si="39"/>
        <v>0</v>
      </c>
      <c r="L114" s="234">
        <f t="shared" si="39"/>
        <v>0</v>
      </c>
      <c r="M114" s="234">
        <f t="shared" si="39"/>
        <v>0</v>
      </c>
      <c r="N114" s="234">
        <f t="shared" si="39"/>
        <v>0</v>
      </c>
      <c r="O114" s="234">
        <f t="shared" si="39"/>
        <v>0</v>
      </c>
      <c r="P114" s="234">
        <f t="shared" si="39"/>
        <v>0</v>
      </c>
      <c r="Q114" s="234">
        <f t="shared" si="39"/>
        <v>0</v>
      </c>
      <c r="R114" s="234">
        <f t="shared" si="39"/>
        <v>0</v>
      </c>
      <c r="S114" s="234">
        <f t="shared" si="39"/>
        <v>0</v>
      </c>
      <c r="T114" s="234">
        <f t="shared" si="39"/>
        <v>0</v>
      </c>
      <c r="U114" s="234">
        <f t="shared" si="39"/>
        <v>0</v>
      </c>
      <c r="V114" s="399">
        <f t="shared" si="39"/>
        <v>0</v>
      </c>
      <c r="W114" s="105"/>
      <c r="AA114" s="155"/>
      <c r="AB114" s="155"/>
    </row>
    <row r="115" spans="1:28" s="103" customFormat="1" ht="11.25">
      <c r="A115" s="146"/>
      <c r="B115" s="146"/>
      <c r="D115" s="104"/>
      <c r="E115" s="171" t="s">
        <v>266</v>
      </c>
      <c r="F115" s="164" t="s">
        <v>183</v>
      </c>
      <c r="G115" s="119">
        <f aca="true" t="shared" si="40" ref="G115:V115">G116+G129</f>
        <v>0</v>
      </c>
      <c r="H115" s="119">
        <f t="shared" si="40"/>
        <v>0</v>
      </c>
      <c r="I115" s="119">
        <f t="shared" si="40"/>
        <v>0</v>
      </c>
      <c r="J115" s="119">
        <f t="shared" si="40"/>
        <v>0</v>
      </c>
      <c r="K115" s="119">
        <f t="shared" si="40"/>
        <v>0</v>
      </c>
      <c r="L115" s="119">
        <f t="shared" si="40"/>
        <v>0</v>
      </c>
      <c r="M115" s="119">
        <f t="shared" si="40"/>
        <v>0</v>
      </c>
      <c r="N115" s="119">
        <f t="shared" si="40"/>
        <v>0</v>
      </c>
      <c r="O115" s="119">
        <f t="shared" si="40"/>
        <v>0</v>
      </c>
      <c r="P115" s="119">
        <f t="shared" si="40"/>
        <v>0</v>
      </c>
      <c r="Q115" s="119">
        <f t="shared" si="40"/>
        <v>0</v>
      </c>
      <c r="R115" s="119">
        <f t="shared" si="40"/>
        <v>0</v>
      </c>
      <c r="S115" s="119">
        <f t="shared" si="40"/>
        <v>0</v>
      </c>
      <c r="T115" s="119">
        <f t="shared" si="40"/>
        <v>0</v>
      </c>
      <c r="U115" s="119">
        <f t="shared" si="40"/>
        <v>0</v>
      </c>
      <c r="V115" s="400">
        <f t="shared" si="40"/>
        <v>0</v>
      </c>
      <c r="W115" s="105"/>
      <c r="AA115" s="155"/>
      <c r="AB115" s="155"/>
    </row>
    <row r="116" spans="1:28" s="103" customFormat="1" ht="11.25">
      <c r="A116" s="146"/>
      <c r="B116" s="146"/>
      <c r="D116" s="104"/>
      <c r="E116" s="171" t="s">
        <v>267</v>
      </c>
      <c r="F116" s="165" t="s">
        <v>184</v>
      </c>
      <c r="G116" s="119">
        <f aca="true" t="shared" si="41" ref="G116:V116">G117+G120+G123+G126</f>
        <v>0</v>
      </c>
      <c r="H116" s="119">
        <f t="shared" si="41"/>
        <v>0</v>
      </c>
      <c r="I116" s="119">
        <f t="shared" si="41"/>
        <v>0</v>
      </c>
      <c r="J116" s="119">
        <f t="shared" si="41"/>
        <v>0</v>
      </c>
      <c r="K116" s="119">
        <f t="shared" si="41"/>
        <v>0</v>
      </c>
      <c r="L116" s="119">
        <f t="shared" si="41"/>
        <v>0</v>
      </c>
      <c r="M116" s="119">
        <f t="shared" si="41"/>
        <v>0</v>
      </c>
      <c r="N116" s="119">
        <f t="shared" si="41"/>
        <v>0</v>
      </c>
      <c r="O116" s="119">
        <f t="shared" si="41"/>
        <v>0</v>
      </c>
      <c r="P116" s="119">
        <f t="shared" si="41"/>
        <v>0</v>
      </c>
      <c r="Q116" s="119">
        <f t="shared" si="41"/>
        <v>0</v>
      </c>
      <c r="R116" s="119">
        <f t="shared" si="41"/>
        <v>0</v>
      </c>
      <c r="S116" s="119">
        <f t="shared" si="41"/>
        <v>0</v>
      </c>
      <c r="T116" s="119">
        <f t="shared" si="41"/>
        <v>0</v>
      </c>
      <c r="U116" s="119">
        <f t="shared" si="41"/>
        <v>0</v>
      </c>
      <c r="V116" s="400">
        <f t="shared" si="41"/>
        <v>0</v>
      </c>
      <c r="W116" s="105"/>
      <c r="AA116" s="155"/>
      <c r="AB116" s="155"/>
    </row>
    <row r="117" spans="1:28" s="103" customFormat="1" ht="11.25">
      <c r="A117" s="146"/>
      <c r="B117" s="146"/>
      <c r="D117" s="104"/>
      <c r="E117" s="171" t="s">
        <v>268</v>
      </c>
      <c r="F117" s="166" t="s">
        <v>185</v>
      </c>
      <c r="G117" s="119">
        <f aca="true" t="shared" si="42" ref="G117:V117">SUM(G118:G119)</f>
        <v>0</v>
      </c>
      <c r="H117" s="119">
        <f t="shared" si="42"/>
        <v>0</v>
      </c>
      <c r="I117" s="119">
        <f t="shared" si="42"/>
        <v>0</v>
      </c>
      <c r="J117" s="119">
        <f t="shared" si="42"/>
        <v>0</v>
      </c>
      <c r="K117" s="119">
        <f t="shared" si="42"/>
        <v>0</v>
      </c>
      <c r="L117" s="119">
        <f t="shared" si="42"/>
        <v>0</v>
      </c>
      <c r="M117" s="119">
        <f t="shared" si="42"/>
        <v>0</v>
      </c>
      <c r="N117" s="119">
        <f t="shared" si="42"/>
        <v>0</v>
      </c>
      <c r="O117" s="119">
        <f t="shared" si="42"/>
        <v>0</v>
      </c>
      <c r="P117" s="119">
        <f t="shared" si="42"/>
        <v>0</v>
      </c>
      <c r="Q117" s="119">
        <f t="shared" si="42"/>
        <v>0</v>
      </c>
      <c r="R117" s="119">
        <f t="shared" si="42"/>
        <v>0</v>
      </c>
      <c r="S117" s="119">
        <f t="shared" si="42"/>
        <v>0</v>
      </c>
      <c r="T117" s="119">
        <f t="shared" si="42"/>
        <v>0</v>
      </c>
      <c r="U117" s="119">
        <f t="shared" si="42"/>
        <v>0</v>
      </c>
      <c r="V117" s="400">
        <f t="shared" si="42"/>
        <v>0</v>
      </c>
      <c r="W117" s="105"/>
      <c r="AA117" s="155"/>
      <c r="AB117" s="155"/>
    </row>
    <row r="118" spans="1:28" s="103" customFormat="1" ht="11.25" hidden="1">
      <c r="A118" s="146"/>
      <c r="B118" s="146"/>
      <c r="D118" s="104"/>
      <c r="E118" s="160" t="s">
        <v>269</v>
      </c>
      <c r="F118" s="177"/>
      <c r="G118" s="161"/>
      <c r="H118" s="161"/>
      <c r="I118" s="161"/>
      <c r="J118" s="161"/>
      <c r="K118" s="161"/>
      <c r="L118" s="161"/>
      <c r="M118" s="161"/>
      <c r="N118" s="161"/>
      <c r="O118" s="161"/>
      <c r="P118" s="161"/>
      <c r="Q118" s="161"/>
      <c r="R118" s="161"/>
      <c r="S118" s="161"/>
      <c r="T118" s="161"/>
      <c r="U118" s="161"/>
      <c r="V118" s="401"/>
      <c r="W118" s="105"/>
      <c r="AA118" s="155"/>
      <c r="AB118" s="155"/>
    </row>
    <row r="119" spans="1:28" s="103" customFormat="1" ht="11.25">
      <c r="A119" s="146"/>
      <c r="B119" s="146"/>
      <c r="D119" s="104"/>
      <c r="E119" s="114"/>
      <c r="F119" s="169"/>
      <c r="G119" s="99"/>
      <c r="H119" s="99"/>
      <c r="I119" s="99"/>
      <c r="J119" s="99"/>
      <c r="K119" s="99"/>
      <c r="L119" s="99"/>
      <c r="M119" s="99"/>
      <c r="N119" s="99"/>
      <c r="O119" s="99"/>
      <c r="P119" s="99"/>
      <c r="Q119" s="99"/>
      <c r="R119" s="99"/>
      <c r="S119" s="99"/>
      <c r="T119" s="99"/>
      <c r="U119" s="99"/>
      <c r="V119" s="100"/>
      <c r="W119" s="105"/>
      <c r="AA119" s="155"/>
      <c r="AB119" s="155"/>
    </row>
    <row r="120" spans="1:28" s="103" customFormat="1" ht="11.25">
      <c r="A120" s="146"/>
      <c r="B120" s="146"/>
      <c r="D120" s="104"/>
      <c r="E120" s="171" t="s">
        <v>270</v>
      </c>
      <c r="F120" s="166" t="s">
        <v>193</v>
      </c>
      <c r="G120" s="119">
        <f aca="true" t="shared" si="43" ref="G120:V120">SUM(G121:G122)</f>
        <v>0</v>
      </c>
      <c r="H120" s="119">
        <f t="shared" si="43"/>
        <v>0</v>
      </c>
      <c r="I120" s="119">
        <f t="shared" si="43"/>
        <v>0</v>
      </c>
      <c r="J120" s="119">
        <f t="shared" si="43"/>
        <v>0</v>
      </c>
      <c r="K120" s="119">
        <f t="shared" si="43"/>
        <v>0</v>
      </c>
      <c r="L120" s="119">
        <f t="shared" si="43"/>
        <v>0</v>
      </c>
      <c r="M120" s="119">
        <f t="shared" si="43"/>
        <v>0</v>
      </c>
      <c r="N120" s="119">
        <f t="shared" si="43"/>
        <v>0</v>
      </c>
      <c r="O120" s="119">
        <f t="shared" si="43"/>
        <v>0</v>
      </c>
      <c r="P120" s="119">
        <f t="shared" si="43"/>
        <v>0</v>
      </c>
      <c r="Q120" s="119">
        <f t="shared" si="43"/>
        <v>0</v>
      </c>
      <c r="R120" s="119">
        <f t="shared" si="43"/>
        <v>0</v>
      </c>
      <c r="S120" s="119">
        <f t="shared" si="43"/>
        <v>0</v>
      </c>
      <c r="T120" s="119">
        <f t="shared" si="43"/>
        <v>0</v>
      </c>
      <c r="U120" s="119">
        <f t="shared" si="43"/>
        <v>0</v>
      </c>
      <c r="V120" s="400">
        <f t="shared" si="43"/>
        <v>0</v>
      </c>
      <c r="W120" s="105"/>
      <c r="AA120" s="155"/>
      <c r="AB120" s="155"/>
    </row>
    <row r="121" spans="1:28" s="103" customFormat="1" ht="11.25" hidden="1">
      <c r="A121" s="146"/>
      <c r="B121" s="146"/>
      <c r="D121" s="104"/>
      <c r="E121" s="160" t="s">
        <v>271</v>
      </c>
      <c r="F121" s="173"/>
      <c r="G121" s="161"/>
      <c r="H121" s="161"/>
      <c r="I121" s="161"/>
      <c r="J121" s="161"/>
      <c r="K121" s="161"/>
      <c r="L121" s="161"/>
      <c r="M121" s="161"/>
      <c r="N121" s="161"/>
      <c r="O121" s="161"/>
      <c r="P121" s="161"/>
      <c r="Q121" s="161"/>
      <c r="R121" s="161"/>
      <c r="S121" s="161"/>
      <c r="T121" s="161"/>
      <c r="U121" s="161"/>
      <c r="V121" s="401"/>
      <c r="W121" s="105"/>
      <c r="AA121" s="155"/>
      <c r="AB121" s="155"/>
    </row>
    <row r="122" spans="1:28" s="103" customFormat="1" ht="11.25">
      <c r="A122" s="146"/>
      <c r="B122" s="146"/>
      <c r="D122" s="104"/>
      <c r="E122" s="114"/>
      <c r="F122" s="169"/>
      <c r="G122" s="99"/>
      <c r="H122" s="99"/>
      <c r="I122" s="99"/>
      <c r="J122" s="99"/>
      <c r="K122" s="99"/>
      <c r="L122" s="99"/>
      <c r="M122" s="99"/>
      <c r="N122" s="99"/>
      <c r="O122" s="99"/>
      <c r="P122" s="99"/>
      <c r="Q122" s="99"/>
      <c r="R122" s="99"/>
      <c r="S122" s="99"/>
      <c r="T122" s="99"/>
      <c r="U122" s="99"/>
      <c r="V122" s="100"/>
      <c r="W122" s="105"/>
      <c r="AA122" s="155"/>
      <c r="AB122" s="155"/>
    </row>
    <row r="123" spans="1:28" s="103" customFormat="1" ht="11.25">
      <c r="A123" s="146"/>
      <c r="B123" s="146"/>
      <c r="D123" s="104"/>
      <c r="E123" s="171" t="s">
        <v>272</v>
      </c>
      <c r="F123" s="166" t="s">
        <v>194</v>
      </c>
      <c r="G123" s="119">
        <f aca="true" t="shared" si="44" ref="G123:V123">SUM(G124:G125)</f>
        <v>0</v>
      </c>
      <c r="H123" s="119">
        <f t="shared" si="44"/>
        <v>0</v>
      </c>
      <c r="I123" s="119">
        <f t="shared" si="44"/>
        <v>0</v>
      </c>
      <c r="J123" s="119">
        <f t="shared" si="44"/>
        <v>0</v>
      </c>
      <c r="K123" s="119">
        <f t="shared" si="44"/>
        <v>0</v>
      </c>
      <c r="L123" s="119">
        <f t="shared" si="44"/>
        <v>0</v>
      </c>
      <c r="M123" s="119">
        <f t="shared" si="44"/>
        <v>0</v>
      </c>
      <c r="N123" s="119">
        <f t="shared" si="44"/>
        <v>0</v>
      </c>
      <c r="O123" s="119">
        <f t="shared" si="44"/>
        <v>0</v>
      </c>
      <c r="P123" s="119">
        <f t="shared" si="44"/>
        <v>0</v>
      </c>
      <c r="Q123" s="119">
        <f t="shared" si="44"/>
        <v>0</v>
      </c>
      <c r="R123" s="119">
        <f t="shared" si="44"/>
        <v>0</v>
      </c>
      <c r="S123" s="119">
        <f t="shared" si="44"/>
        <v>0</v>
      </c>
      <c r="T123" s="119">
        <f t="shared" si="44"/>
        <v>0</v>
      </c>
      <c r="U123" s="119">
        <f t="shared" si="44"/>
        <v>0</v>
      </c>
      <c r="V123" s="400">
        <f t="shared" si="44"/>
        <v>0</v>
      </c>
      <c r="W123" s="105"/>
      <c r="AA123" s="155"/>
      <c r="AB123" s="155"/>
    </row>
    <row r="124" spans="1:28" s="103" customFormat="1" ht="11.25" hidden="1">
      <c r="A124" s="146"/>
      <c r="B124" s="146"/>
      <c r="D124" s="104"/>
      <c r="E124" s="160" t="s">
        <v>273</v>
      </c>
      <c r="F124" s="173"/>
      <c r="G124" s="161"/>
      <c r="H124" s="161"/>
      <c r="I124" s="161"/>
      <c r="J124" s="161"/>
      <c r="K124" s="161"/>
      <c r="L124" s="161"/>
      <c r="M124" s="161"/>
      <c r="N124" s="161"/>
      <c r="O124" s="161"/>
      <c r="P124" s="161"/>
      <c r="Q124" s="161"/>
      <c r="R124" s="161"/>
      <c r="S124" s="161"/>
      <c r="T124" s="161"/>
      <c r="U124" s="161"/>
      <c r="V124" s="401"/>
      <c r="W124" s="105"/>
      <c r="AA124" s="155"/>
      <c r="AB124" s="155"/>
    </row>
    <row r="125" spans="1:28" s="103" customFormat="1" ht="11.25">
      <c r="A125" s="146"/>
      <c r="B125" s="146"/>
      <c r="D125" s="104"/>
      <c r="E125" s="114"/>
      <c r="F125" s="169"/>
      <c r="G125" s="99"/>
      <c r="H125" s="99"/>
      <c r="I125" s="99"/>
      <c r="J125" s="99"/>
      <c r="K125" s="99"/>
      <c r="L125" s="99"/>
      <c r="M125" s="99"/>
      <c r="N125" s="99"/>
      <c r="O125" s="99"/>
      <c r="P125" s="99"/>
      <c r="Q125" s="99"/>
      <c r="R125" s="99"/>
      <c r="S125" s="99"/>
      <c r="T125" s="99"/>
      <c r="U125" s="99"/>
      <c r="V125" s="100"/>
      <c r="W125" s="105"/>
      <c r="AA125" s="155"/>
      <c r="AB125" s="155"/>
    </row>
    <row r="126" spans="1:28" s="103" customFormat="1" ht="11.25">
      <c r="A126" s="146"/>
      <c r="B126" s="146"/>
      <c r="D126" s="104"/>
      <c r="E126" s="171" t="s">
        <v>274</v>
      </c>
      <c r="F126" s="166" t="s">
        <v>230</v>
      </c>
      <c r="G126" s="119">
        <f aca="true" t="shared" si="45" ref="G126:V126">SUM(G127:G128)</f>
        <v>0</v>
      </c>
      <c r="H126" s="119">
        <f t="shared" si="45"/>
        <v>0</v>
      </c>
      <c r="I126" s="119">
        <f t="shared" si="45"/>
        <v>0</v>
      </c>
      <c r="J126" s="119">
        <f t="shared" si="45"/>
        <v>0</v>
      </c>
      <c r="K126" s="119">
        <f t="shared" si="45"/>
        <v>0</v>
      </c>
      <c r="L126" s="119">
        <f t="shared" si="45"/>
        <v>0</v>
      </c>
      <c r="M126" s="119">
        <f t="shared" si="45"/>
        <v>0</v>
      </c>
      <c r="N126" s="119">
        <f t="shared" si="45"/>
        <v>0</v>
      </c>
      <c r="O126" s="119">
        <f t="shared" si="45"/>
        <v>0</v>
      </c>
      <c r="P126" s="119">
        <f t="shared" si="45"/>
        <v>0</v>
      </c>
      <c r="Q126" s="119">
        <f t="shared" si="45"/>
        <v>0</v>
      </c>
      <c r="R126" s="119">
        <f t="shared" si="45"/>
        <v>0</v>
      </c>
      <c r="S126" s="119">
        <f t="shared" si="45"/>
        <v>0</v>
      </c>
      <c r="T126" s="119">
        <f t="shared" si="45"/>
        <v>0</v>
      </c>
      <c r="U126" s="119">
        <f t="shared" si="45"/>
        <v>0</v>
      </c>
      <c r="V126" s="400">
        <f t="shared" si="45"/>
        <v>0</v>
      </c>
      <c r="W126" s="105"/>
      <c r="AA126" s="155"/>
      <c r="AB126" s="155"/>
    </row>
    <row r="127" spans="1:28" s="103" customFormat="1" ht="11.25" hidden="1">
      <c r="A127" s="146"/>
      <c r="B127" s="146"/>
      <c r="D127" s="104"/>
      <c r="E127" s="160" t="s">
        <v>275</v>
      </c>
      <c r="F127" s="173"/>
      <c r="G127" s="161"/>
      <c r="H127" s="161"/>
      <c r="I127" s="161"/>
      <c r="J127" s="161"/>
      <c r="K127" s="161"/>
      <c r="L127" s="161"/>
      <c r="M127" s="161"/>
      <c r="N127" s="161"/>
      <c r="O127" s="161"/>
      <c r="P127" s="161"/>
      <c r="Q127" s="161"/>
      <c r="R127" s="161"/>
      <c r="S127" s="161"/>
      <c r="T127" s="161"/>
      <c r="U127" s="161"/>
      <c r="V127" s="401"/>
      <c r="W127" s="105"/>
      <c r="AA127" s="155"/>
      <c r="AB127" s="155"/>
    </row>
    <row r="128" spans="1:28" s="103" customFormat="1" ht="11.25">
      <c r="A128" s="146"/>
      <c r="B128" s="146"/>
      <c r="D128" s="104"/>
      <c r="E128" s="114"/>
      <c r="F128" s="169"/>
      <c r="G128" s="99"/>
      <c r="H128" s="99"/>
      <c r="I128" s="99"/>
      <c r="J128" s="99"/>
      <c r="K128" s="99"/>
      <c r="L128" s="99"/>
      <c r="M128" s="99"/>
      <c r="N128" s="99"/>
      <c r="O128" s="99"/>
      <c r="P128" s="99"/>
      <c r="Q128" s="99"/>
      <c r="R128" s="99"/>
      <c r="S128" s="99"/>
      <c r="T128" s="99"/>
      <c r="U128" s="99"/>
      <c r="V128" s="100"/>
      <c r="W128" s="105"/>
      <c r="AA128" s="155"/>
      <c r="AB128" s="155"/>
    </row>
    <row r="129" spans="1:28" s="103" customFormat="1" ht="11.25">
      <c r="A129" s="146"/>
      <c r="B129" s="146"/>
      <c r="D129" s="104"/>
      <c r="E129" s="171" t="s">
        <v>276</v>
      </c>
      <c r="F129" s="165" t="s">
        <v>200</v>
      </c>
      <c r="G129" s="119">
        <f aca="true" t="shared" si="46" ref="G129:V129">G130+G133+G136+G139</f>
        <v>0</v>
      </c>
      <c r="H129" s="119">
        <f t="shared" si="46"/>
        <v>0</v>
      </c>
      <c r="I129" s="119">
        <f t="shared" si="46"/>
        <v>0</v>
      </c>
      <c r="J129" s="119">
        <f t="shared" si="46"/>
        <v>0</v>
      </c>
      <c r="K129" s="119">
        <f t="shared" si="46"/>
        <v>0</v>
      </c>
      <c r="L129" s="119">
        <f t="shared" si="46"/>
        <v>0</v>
      </c>
      <c r="M129" s="119">
        <f t="shared" si="46"/>
        <v>0</v>
      </c>
      <c r="N129" s="119">
        <f t="shared" si="46"/>
        <v>0</v>
      </c>
      <c r="O129" s="119">
        <f t="shared" si="46"/>
        <v>0</v>
      </c>
      <c r="P129" s="119">
        <f t="shared" si="46"/>
        <v>0</v>
      </c>
      <c r="Q129" s="119">
        <f t="shared" si="46"/>
        <v>0</v>
      </c>
      <c r="R129" s="119">
        <f t="shared" si="46"/>
        <v>0</v>
      </c>
      <c r="S129" s="119">
        <f t="shared" si="46"/>
        <v>0</v>
      </c>
      <c r="T129" s="119">
        <f t="shared" si="46"/>
        <v>0</v>
      </c>
      <c r="U129" s="119">
        <f t="shared" si="46"/>
        <v>0</v>
      </c>
      <c r="V129" s="400">
        <f t="shared" si="46"/>
        <v>0</v>
      </c>
      <c r="W129" s="105"/>
      <c r="AA129" s="155"/>
      <c r="AB129" s="155"/>
    </row>
    <row r="130" spans="1:28" s="103" customFormat="1" ht="11.25">
      <c r="A130" s="146"/>
      <c r="B130" s="146"/>
      <c r="D130" s="104"/>
      <c r="E130" s="171" t="s">
        <v>277</v>
      </c>
      <c r="F130" s="166" t="s">
        <v>207</v>
      </c>
      <c r="G130" s="119">
        <f aca="true" t="shared" si="47" ref="G130:V130">SUM(G131:G132)</f>
        <v>0</v>
      </c>
      <c r="H130" s="119">
        <f t="shared" si="47"/>
        <v>0</v>
      </c>
      <c r="I130" s="119">
        <f t="shared" si="47"/>
        <v>0</v>
      </c>
      <c r="J130" s="119">
        <f t="shared" si="47"/>
        <v>0</v>
      </c>
      <c r="K130" s="119">
        <f t="shared" si="47"/>
        <v>0</v>
      </c>
      <c r="L130" s="119">
        <f t="shared" si="47"/>
        <v>0</v>
      </c>
      <c r="M130" s="119">
        <f t="shared" si="47"/>
        <v>0</v>
      </c>
      <c r="N130" s="119">
        <f t="shared" si="47"/>
        <v>0</v>
      </c>
      <c r="O130" s="119">
        <f t="shared" si="47"/>
        <v>0</v>
      </c>
      <c r="P130" s="119">
        <f t="shared" si="47"/>
        <v>0</v>
      </c>
      <c r="Q130" s="119">
        <f t="shared" si="47"/>
        <v>0</v>
      </c>
      <c r="R130" s="119">
        <f t="shared" si="47"/>
        <v>0</v>
      </c>
      <c r="S130" s="119">
        <f t="shared" si="47"/>
        <v>0</v>
      </c>
      <c r="T130" s="119">
        <f t="shared" si="47"/>
        <v>0</v>
      </c>
      <c r="U130" s="119">
        <f t="shared" si="47"/>
        <v>0</v>
      </c>
      <c r="V130" s="400">
        <f t="shared" si="47"/>
        <v>0</v>
      </c>
      <c r="W130" s="105"/>
      <c r="AA130" s="155"/>
      <c r="AB130" s="155"/>
    </row>
    <row r="131" spans="1:28" s="103" customFormat="1" ht="11.25" hidden="1">
      <c r="A131" s="146"/>
      <c r="B131" s="146"/>
      <c r="D131" s="104"/>
      <c r="E131" s="160" t="s">
        <v>278</v>
      </c>
      <c r="F131" s="173"/>
      <c r="G131" s="161"/>
      <c r="H131" s="161"/>
      <c r="I131" s="161"/>
      <c r="J131" s="161"/>
      <c r="K131" s="161"/>
      <c r="L131" s="161"/>
      <c r="M131" s="161"/>
      <c r="N131" s="161"/>
      <c r="O131" s="161"/>
      <c r="P131" s="161"/>
      <c r="Q131" s="161"/>
      <c r="R131" s="161"/>
      <c r="S131" s="161"/>
      <c r="T131" s="161"/>
      <c r="U131" s="161"/>
      <c r="V131" s="401"/>
      <c r="W131" s="105"/>
      <c r="AA131" s="155"/>
      <c r="AB131" s="155"/>
    </row>
    <row r="132" spans="1:28" s="103" customFormat="1" ht="11.25">
      <c r="A132" s="146"/>
      <c r="B132" s="146"/>
      <c r="D132" s="104"/>
      <c r="E132" s="114"/>
      <c r="F132" s="169"/>
      <c r="G132" s="99"/>
      <c r="H132" s="99"/>
      <c r="I132" s="99"/>
      <c r="J132" s="99"/>
      <c r="K132" s="99"/>
      <c r="L132" s="99"/>
      <c r="M132" s="99"/>
      <c r="N132" s="99"/>
      <c r="O132" s="99"/>
      <c r="P132" s="99"/>
      <c r="Q132" s="99"/>
      <c r="R132" s="99"/>
      <c r="S132" s="99"/>
      <c r="T132" s="99"/>
      <c r="U132" s="99"/>
      <c r="V132" s="100"/>
      <c r="W132" s="105"/>
      <c r="AA132" s="155"/>
      <c r="AB132" s="155"/>
    </row>
    <row r="133" spans="1:28" s="103" customFormat="1" ht="11.25">
      <c r="A133" s="146"/>
      <c r="B133" s="146"/>
      <c r="D133" s="104"/>
      <c r="E133" s="171" t="s">
        <v>279</v>
      </c>
      <c r="F133" s="166" t="s">
        <v>208</v>
      </c>
      <c r="G133" s="119">
        <f aca="true" t="shared" si="48" ref="G133:V133">SUM(G134:G135)</f>
        <v>0</v>
      </c>
      <c r="H133" s="119">
        <f t="shared" si="48"/>
        <v>0</v>
      </c>
      <c r="I133" s="119">
        <f t="shared" si="48"/>
        <v>0</v>
      </c>
      <c r="J133" s="119">
        <f t="shared" si="48"/>
        <v>0</v>
      </c>
      <c r="K133" s="119">
        <f t="shared" si="48"/>
        <v>0</v>
      </c>
      <c r="L133" s="119">
        <f t="shared" si="48"/>
        <v>0</v>
      </c>
      <c r="M133" s="119">
        <f t="shared" si="48"/>
        <v>0</v>
      </c>
      <c r="N133" s="119">
        <f t="shared" si="48"/>
        <v>0</v>
      </c>
      <c r="O133" s="119">
        <f t="shared" si="48"/>
        <v>0</v>
      </c>
      <c r="P133" s="119">
        <f t="shared" si="48"/>
        <v>0</v>
      </c>
      <c r="Q133" s="119">
        <f t="shared" si="48"/>
        <v>0</v>
      </c>
      <c r="R133" s="119">
        <f t="shared" si="48"/>
        <v>0</v>
      </c>
      <c r="S133" s="119">
        <f t="shared" si="48"/>
        <v>0</v>
      </c>
      <c r="T133" s="119">
        <f t="shared" si="48"/>
        <v>0</v>
      </c>
      <c r="U133" s="119">
        <f t="shared" si="48"/>
        <v>0</v>
      </c>
      <c r="V133" s="400">
        <f t="shared" si="48"/>
        <v>0</v>
      </c>
      <c r="W133" s="105"/>
      <c r="AA133" s="155"/>
      <c r="AB133" s="155"/>
    </row>
    <row r="134" spans="1:28" s="103" customFormat="1" ht="11.25" hidden="1">
      <c r="A134" s="146"/>
      <c r="B134" s="146"/>
      <c r="D134" s="104"/>
      <c r="E134" s="160" t="s">
        <v>280</v>
      </c>
      <c r="F134" s="173"/>
      <c r="G134" s="161"/>
      <c r="H134" s="161"/>
      <c r="I134" s="161"/>
      <c r="J134" s="161"/>
      <c r="K134" s="161"/>
      <c r="L134" s="161"/>
      <c r="M134" s="161"/>
      <c r="N134" s="161"/>
      <c r="O134" s="161"/>
      <c r="P134" s="161"/>
      <c r="Q134" s="161"/>
      <c r="R134" s="161"/>
      <c r="S134" s="161"/>
      <c r="T134" s="161"/>
      <c r="U134" s="161"/>
      <c r="V134" s="401"/>
      <c r="W134" s="105"/>
      <c r="AA134" s="155"/>
      <c r="AB134" s="155"/>
    </row>
    <row r="135" spans="1:28" s="103" customFormat="1" ht="11.25">
      <c r="A135" s="146"/>
      <c r="B135" s="146"/>
      <c r="D135" s="104"/>
      <c r="E135" s="114"/>
      <c r="F135" s="169"/>
      <c r="G135" s="99"/>
      <c r="H135" s="99"/>
      <c r="I135" s="99"/>
      <c r="J135" s="99"/>
      <c r="K135" s="99"/>
      <c r="L135" s="99"/>
      <c r="M135" s="99"/>
      <c r="N135" s="99"/>
      <c r="O135" s="99"/>
      <c r="P135" s="99"/>
      <c r="Q135" s="99"/>
      <c r="R135" s="99"/>
      <c r="S135" s="99"/>
      <c r="T135" s="99"/>
      <c r="U135" s="99"/>
      <c r="V135" s="100"/>
      <c r="W135" s="105"/>
      <c r="AA135" s="155"/>
      <c r="AB135" s="155"/>
    </row>
    <row r="136" spans="1:28" s="103" customFormat="1" ht="11.25">
      <c r="A136" s="146"/>
      <c r="B136" s="146"/>
      <c r="D136" s="104"/>
      <c r="E136" s="171" t="s">
        <v>281</v>
      </c>
      <c r="F136" s="166" t="s">
        <v>211</v>
      </c>
      <c r="G136" s="119">
        <f aca="true" t="shared" si="49" ref="G136:V136">SUM(G137:G138)</f>
        <v>0</v>
      </c>
      <c r="H136" s="119">
        <f t="shared" si="49"/>
        <v>0</v>
      </c>
      <c r="I136" s="119">
        <f t="shared" si="49"/>
        <v>0</v>
      </c>
      <c r="J136" s="119">
        <f t="shared" si="49"/>
        <v>0</v>
      </c>
      <c r="K136" s="119">
        <f t="shared" si="49"/>
        <v>0</v>
      </c>
      <c r="L136" s="119">
        <f t="shared" si="49"/>
        <v>0</v>
      </c>
      <c r="M136" s="119">
        <f t="shared" si="49"/>
        <v>0</v>
      </c>
      <c r="N136" s="119">
        <f t="shared" si="49"/>
        <v>0</v>
      </c>
      <c r="O136" s="119">
        <f t="shared" si="49"/>
        <v>0</v>
      </c>
      <c r="P136" s="119">
        <f t="shared" si="49"/>
        <v>0</v>
      </c>
      <c r="Q136" s="119">
        <f t="shared" si="49"/>
        <v>0</v>
      </c>
      <c r="R136" s="119">
        <f t="shared" si="49"/>
        <v>0</v>
      </c>
      <c r="S136" s="119">
        <f t="shared" si="49"/>
        <v>0</v>
      </c>
      <c r="T136" s="119">
        <f t="shared" si="49"/>
        <v>0</v>
      </c>
      <c r="U136" s="119">
        <f t="shared" si="49"/>
        <v>0</v>
      </c>
      <c r="V136" s="400">
        <f t="shared" si="49"/>
        <v>0</v>
      </c>
      <c r="W136" s="105"/>
      <c r="AA136" s="155"/>
      <c r="AB136" s="155"/>
    </row>
    <row r="137" spans="1:28" s="103" customFormat="1" ht="11.25" hidden="1">
      <c r="A137" s="146"/>
      <c r="B137" s="146"/>
      <c r="D137" s="104"/>
      <c r="E137" s="160" t="s">
        <v>282</v>
      </c>
      <c r="F137" s="173"/>
      <c r="G137" s="161"/>
      <c r="H137" s="161"/>
      <c r="I137" s="161"/>
      <c r="J137" s="161"/>
      <c r="K137" s="161"/>
      <c r="L137" s="161"/>
      <c r="M137" s="161"/>
      <c r="N137" s="161"/>
      <c r="O137" s="161"/>
      <c r="P137" s="161"/>
      <c r="Q137" s="161"/>
      <c r="R137" s="161"/>
      <c r="S137" s="161"/>
      <c r="T137" s="161"/>
      <c r="U137" s="161"/>
      <c r="V137" s="401"/>
      <c r="W137" s="105"/>
      <c r="AA137" s="155"/>
      <c r="AB137" s="155"/>
    </row>
    <row r="138" spans="1:28" s="103" customFormat="1" ht="11.25">
      <c r="A138" s="146"/>
      <c r="B138" s="146"/>
      <c r="D138" s="104"/>
      <c r="E138" s="114"/>
      <c r="F138" s="169"/>
      <c r="G138" s="99"/>
      <c r="H138" s="99"/>
      <c r="I138" s="99"/>
      <c r="J138" s="99"/>
      <c r="K138" s="99"/>
      <c r="L138" s="99"/>
      <c r="M138" s="99"/>
      <c r="N138" s="99"/>
      <c r="O138" s="99"/>
      <c r="P138" s="99"/>
      <c r="Q138" s="99"/>
      <c r="R138" s="99"/>
      <c r="S138" s="99"/>
      <c r="T138" s="99"/>
      <c r="U138" s="99"/>
      <c r="V138" s="100"/>
      <c r="W138" s="105"/>
      <c r="AA138" s="155"/>
      <c r="AB138" s="155"/>
    </row>
    <row r="139" spans="1:28" s="103" customFormat="1" ht="11.25">
      <c r="A139" s="146"/>
      <c r="B139" s="146"/>
      <c r="D139" s="104"/>
      <c r="E139" s="171" t="s">
        <v>720</v>
      </c>
      <c r="F139" s="166" t="s">
        <v>212</v>
      </c>
      <c r="G139" s="119">
        <f aca="true" t="shared" si="50" ref="G139:V139">SUM(G140:G141)</f>
        <v>0</v>
      </c>
      <c r="H139" s="119">
        <f t="shared" si="50"/>
        <v>0</v>
      </c>
      <c r="I139" s="119">
        <f t="shared" si="50"/>
        <v>0</v>
      </c>
      <c r="J139" s="119">
        <f t="shared" si="50"/>
        <v>0</v>
      </c>
      <c r="K139" s="119">
        <f t="shared" si="50"/>
        <v>0</v>
      </c>
      <c r="L139" s="119">
        <f t="shared" si="50"/>
        <v>0</v>
      </c>
      <c r="M139" s="119">
        <f t="shared" si="50"/>
        <v>0</v>
      </c>
      <c r="N139" s="119">
        <f t="shared" si="50"/>
        <v>0</v>
      </c>
      <c r="O139" s="119">
        <f t="shared" si="50"/>
        <v>0</v>
      </c>
      <c r="P139" s="119">
        <f t="shared" si="50"/>
        <v>0</v>
      </c>
      <c r="Q139" s="119">
        <f t="shared" si="50"/>
        <v>0</v>
      </c>
      <c r="R139" s="119">
        <f t="shared" si="50"/>
        <v>0</v>
      </c>
      <c r="S139" s="119">
        <f t="shared" si="50"/>
        <v>0</v>
      </c>
      <c r="T139" s="119">
        <f t="shared" si="50"/>
        <v>0</v>
      </c>
      <c r="U139" s="119">
        <f t="shared" si="50"/>
        <v>0</v>
      </c>
      <c r="V139" s="400">
        <f t="shared" si="50"/>
        <v>0</v>
      </c>
      <c r="W139" s="105"/>
      <c r="AA139" s="155"/>
      <c r="AB139" s="155"/>
    </row>
    <row r="140" spans="1:28" s="103" customFormat="1" ht="11.25" hidden="1">
      <c r="A140" s="146"/>
      <c r="B140" s="146"/>
      <c r="D140" s="104"/>
      <c r="E140" s="160" t="s">
        <v>719</v>
      </c>
      <c r="F140" s="173"/>
      <c r="G140" s="161"/>
      <c r="H140" s="161"/>
      <c r="I140" s="161"/>
      <c r="J140" s="161"/>
      <c r="K140" s="161"/>
      <c r="L140" s="161"/>
      <c r="M140" s="161"/>
      <c r="N140" s="161"/>
      <c r="O140" s="161"/>
      <c r="P140" s="161"/>
      <c r="Q140" s="161"/>
      <c r="R140" s="161"/>
      <c r="S140" s="161"/>
      <c r="T140" s="161"/>
      <c r="U140" s="161"/>
      <c r="V140" s="401"/>
      <c r="W140" s="105"/>
      <c r="AA140" s="155"/>
      <c r="AB140" s="155"/>
    </row>
    <row r="141" spans="1:28" s="103" customFormat="1" ht="11.25">
      <c r="A141" s="146"/>
      <c r="B141" s="146"/>
      <c r="D141" s="104"/>
      <c r="E141" s="114"/>
      <c r="F141" s="169"/>
      <c r="G141" s="99"/>
      <c r="H141" s="99"/>
      <c r="I141" s="99"/>
      <c r="J141" s="99"/>
      <c r="K141" s="99"/>
      <c r="L141" s="99"/>
      <c r="M141" s="99"/>
      <c r="N141" s="99"/>
      <c r="O141" s="99"/>
      <c r="P141" s="99"/>
      <c r="Q141" s="99"/>
      <c r="R141" s="99"/>
      <c r="S141" s="99"/>
      <c r="T141" s="99"/>
      <c r="U141" s="99"/>
      <c r="V141" s="100"/>
      <c r="W141" s="105"/>
      <c r="AA141" s="155"/>
      <c r="AB141" s="155"/>
    </row>
    <row r="142" spans="1:28" s="103" customFormat="1" ht="11.25">
      <c r="A142" s="146"/>
      <c r="B142" s="146"/>
      <c r="D142" s="104"/>
      <c r="E142" s="225" t="s">
        <v>283</v>
      </c>
      <c r="F142" s="164" t="s">
        <v>213</v>
      </c>
      <c r="G142" s="119">
        <f aca="true" t="shared" si="51" ref="G142:V142">G143+G146+G149</f>
        <v>0</v>
      </c>
      <c r="H142" s="119">
        <f t="shared" si="51"/>
        <v>0</v>
      </c>
      <c r="I142" s="119">
        <f t="shared" si="51"/>
        <v>0</v>
      </c>
      <c r="J142" s="119">
        <f t="shared" si="51"/>
        <v>0</v>
      </c>
      <c r="K142" s="119">
        <f t="shared" si="51"/>
        <v>0</v>
      </c>
      <c r="L142" s="119">
        <f t="shared" si="51"/>
        <v>0</v>
      </c>
      <c r="M142" s="119">
        <f t="shared" si="51"/>
        <v>0</v>
      </c>
      <c r="N142" s="119">
        <f t="shared" si="51"/>
        <v>0</v>
      </c>
      <c r="O142" s="119">
        <f t="shared" si="51"/>
        <v>0</v>
      </c>
      <c r="P142" s="119">
        <f t="shared" si="51"/>
        <v>0</v>
      </c>
      <c r="Q142" s="119">
        <f t="shared" si="51"/>
        <v>0</v>
      </c>
      <c r="R142" s="119">
        <f t="shared" si="51"/>
        <v>0</v>
      </c>
      <c r="S142" s="119">
        <f t="shared" si="51"/>
        <v>0</v>
      </c>
      <c r="T142" s="119">
        <f t="shared" si="51"/>
        <v>0</v>
      </c>
      <c r="U142" s="119">
        <f t="shared" si="51"/>
        <v>0</v>
      </c>
      <c r="V142" s="400">
        <f t="shared" si="51"/>
        <v>0</v>
      </c>
      <c r="W142" s="105"/>
      <c r="AA142" s="155"/>
      <c r="AB142" s="155"/>
    </row>
    <row r="143" spans="1:28" s="103" customFormat="1" ht="11.25">
      <c r="A143" s="146"/>
      <c r="B143" s="146"/>
      <c r="D143" s="104"/>
      <c r="E143" s="225" t="s">
        <v>284</v>
      </c>
      <c r="F143" s="165" t="s">
        <v>215</v>
      </c>
      <c r="G143" s="119">
        <f aca="true" t="shared" si="52" ref="G143:V143">SUM(G144:G145)</f>
        <v>0</v>
      </c>
      <c r="H143" s="119">
        <f t="shared" si="52"/>
        <v>0</v>
      </c>
      <c r="I143" s="119">
        <f t="shared" si="52"/>
        <v>0</v>
      </c>
      <c r="J143" s="119">
        <f t="shared" si="52"/>
        <v>0</v>
      </c>
      <c r="K143" s="119">
        <f t="shared" si="52"/>
        <v>0</v>
      </c>
      <c r="L143" s="119">
        <f t="shared" si="52"/>
        <v>0</v>
      </c>
      <c r="M143" s="119">
        <f t="shared" si="52"/>
        <v>0</v>
      </c>
      <c r="N143" s="119">
        <f t="shared" si="52"/>
        <v>0</v>
      </c>
      <c r="O143" s="119">
        <f t="shared" si="52"/>
        <v>0</v>
      </c>
      <c r="P143" s="119">
        <f t="shared" si="52"/>
        <v>0</v>
      </c>
      <c r="Q143" s="119">
        <f t="shared" si="52"/>
        <v>0</v>
      </c>
      <c r="R143" s="119">
        <f t="shared" si="52"/>
        <v>0</v>
      </c>
      <c r="S143" s="119">
        <f t="shared" si="52"/>
        <v>0</v>
      </c>
      <c r="T143" s="119">
        <f t="shared" si="52"/>
        <v>0</v>
      </c>
      <c r="U143" s="119">
        <f t="shared" si="52"/>
        <v>0</v>
      </c>
      <c r="V143" s="400">
        <f t="shared" si="52"/>
        <v>0</v>
      </c>
      <c r="W143" s="105"/>
      <c r="AA143" s="155"/>
      <c r="AB143" s="155"/>
    </row>
    <row r="144" spans="1:28" s="103" customFormat="1" ht="11.25" hidden="1">
      <c r="A144" s="146"/>
      <c r="B144" s="146"/>
      <c r="D144" s="104"/>
      <c r="E144" s="160" t="s">
        <v>285</v>
      </c>
      <c r="F144" s="174"/>
      <c r="G144" s="161"/>
      <c r="H144" s="161"/>
      <c r="I144" s="161"/>
      <c r="J144" s="161"/>
      <c r="K144" s="161"/>
      <c r="L144" s="161"/>
      <c r="M144" s="161"/>
      <c r="N144" s="161"/>
      <c r="O144" s="161"/>
      <c r="P144" s="161"/>
      <c r="Q144" s="161"/>
      <c r="R144" s="161"/>
      <c r="S144" s="161"/>
      <c r="T144" s="161"/>
      <c r="U144" s="161"/>
      <c r="V144" s="401"/>
      <c r="W144" s="105"/>
      <c r="AA144" s="155"/>
      <c r="AB144" s="155"/>
    </row>
    <row r="145" spans="1:28" s="103" customFormat="1" ht="11.25">
      <c r="A145" s="146"/>
      <c r="B145" s="146"/>
      <c r="D145" s="104"/>
      <c r="E145" s="114"/>
      <c r="F145" s="172"/>
      <c r="G145" s="99"/>
      <c r="H145" s="99"/>
      <c r="I145" s="99"/>
      <c r="J145" s="99"/>
      <c r="K145" s="99"/>
      <c r="L145" s="99"/>
      <c r="M145" s="99"/>
      <c r="N145" s="99"/>
      <c r="O145" s="99"/>
      <c r="P145" s="99"/>
      <c r="Q145" s="99"/>
      <c r="R145" s="99"/>
      <c r="S145" s="99"/>
      <c r="T145" s="99"/>
      <c r="U145" s="99"/>
      <c r="V145" s="100"/>
      <c r="W145" s="105"/>
      <c r="AA145" s="155"/>
      <c r="AB145" s="155"/>
    </row>
    <row r="146" spans="1:28" s="103" customFormat="1" ht="11.25">
      <c r="A146" s="146"/>
      <c r="B146" s="146"/>
      <c r="D146" s="104"/>
      <c r="E146" s="225" t="s">
        <v>286</v>
      </c>
      <c r="F146" s="165" t="s">
        <v>217</v>
      </c>
      <c r="G146" s="119">
        <f aca="true" t="shared" si="53" ref="G146:V146">SUM(G147:G148)</f>
        <v>0</v>
      </c>
      <c r="H146" s="119">
        <f t="shared" si="53"/>
        <v>0</v>
      </c>
      <c r="I146" s="119">
        <f t="shared" si="53"/>
        <v>0</v>
      </c>
      <c r="J146" s="119">
        <f t="shared" si="53"/>
        <v>0</v>
      </c>
      <c r="K146" s="119">
        <f t="shared" si="53"/>
        <v>0</v>
      </c>
      <c r="L146" s="119">
        <f t="shared" si="53"/>
        <v>0</v>
      </c>
      <c r="M146" s="119">
        <f t="shared" si="53"/>
        <v>0</v>
      </c>
      <c r="N146" s="119">
        <f t="shared" si="53"/>
        <v>0</v>
      </c>
      <c r="O146" s="119">
        <f t="shared" si="53"/>
        <v>0</v>
      </c>
      <c r="P146" s="119">
        <f t="shared" si="53"/>
        <v>0</v>
      </c>
      <c r="Q146" s="119">
        <f t="shared" si="53"/>
        <v>0</v>
      </c>
      <c r="R146" s="119">
        <f t="shared" si="53"/>
        <v>0</v>
      </c>
      <c r="S146" s="119">
        <f t="shared" si="53"/>
        <v>0</v>
      </c>
      <c r="T146" s="119">
        <f t="shared" si="53"/>
        <v>0</v>
      </c>
      <c r="U146" s="119">
        <f t="shared" si="53"/>
        <v>0</v>
      </c>
      <c r="V146" s="400">
        <f t="shared" si="53"/>
        <v>0</v>
      </c>
      <c r="W146" s="105"/>
      <c r="AA146" s="155"/>
      <c r="AB146" s="155"/>
    </row>
    <row r="147" spans="1:28" s="103" customFormat="1" ht="11.25" hidden="1">
      <c r="A147" s="146"/>
      <c r="B147" s="146"/>
      <c r="D147" s="104"/>
      <c r="E147" s="160" t="s">
        <v>287</v>
      </c>
      <c r="F147" s="174"/>
      <c r="G147" s="161"/>
      <c r="H147" s="161"/>
      <c r="I147" s="161"/>
      <c r="J147" s="161"/>
      <c r="K147" s="161"/>
      <c r="L147" s="161"/>
      <c r="M147" s="161"/>
      <c r="N147" s="161"/>
      <c r="O147" s="161"/>
      <c r="P147" s="161"/>
      <c r="Q147" s="161"/>
      <c r="R147" s="161"/>
      <c r="S147" s="161"/>
      <c r="T147" s="161"/>
      <c r="U147" s="161"/>
      <c r="V147" s="401"/>
      <c r="W147" s="105"/>
      <c r="AA147" s="155"/>
      <c r="AB147" s="155"/>
    </row>
    <row r="148" spans="1:28" s="103" customFormat="1" ht="11.25">
      <c r="A148" s="146"/>
      <c r="B148" s="146"/>
      <c r="D148" s="104"/>
      <c r="E148" s="114"/>
      <c r="F148" s="172"/>
      <c r="G148" s="99"/>
      <c r="H148" s="99"/>
      <c r="I148" s="99"/>
      <c r="J148" s="99"/>
      <c r="K148" s="99"/>
      <c r="L148" s="99"/>
      <c r="M148" s="99"/>
      <c r="N148" s="99"/>
      <c r="O148" s="99"/>
      <c r="P148" s="99"/>
      <c r="Q148" s="99"/>
      <c r="R148" s="99"/>
      <c r="S148" s="99"/>
      <c r="T148" s="99"/>
      <c r="U148" s="99"/>
      <c r="V148" s="100"/>
      <c r="W148" s="105"/>
      <c r="AA148" s="155"/>
      <c r="AB148" s="155"/>
    </row>
    <row r="149" spans="1:28" s="103" customFormat="1" ht="11.25">
      <c r="A149" s="146"/>
      <c r="B149" s="146"/>
      <c r="D149" s="104"/>
      <c r="E149" s="225" t="s">
        <v>288</v>
      </c>
      <c r="F149" s="165" t="s">
        <v>220</v>
      </c>
      <c r="G149" s="119">
        <f aca="true" t="shared" si="54" ref="G149:V149">SUM(G150:G151)</f>
        <v>0</v>
      </c>
      <c r="H149" s="119">
        <f t="shared" si="54"/>
        <v>0</v>
      </c>
      <c r="I149" s="119">
        <f t="shared" si="54"/>
        <v>0</v>
      </c>
      <c r="J149" s="119">
        <f t="shared" si="54"/>
        <v>0</v>
      </c>
      <c r="K149" s="119">
        <f t="shared" si="54"/>
        <v>0</v>
      </c>
      <c r="L149" s="119">
        <f t="shared" si="54"/>
        <v>0</v>
      </c>
      <c r="M149" s="119">
        <f t="shared" si="54"/>
        <v>0</v>
      </c>
      <c r="N149" s="119">
        <f t="shared" si="54"/>
        <v>0</v>
      </c>
      <c r="O149" s="119">
        <f t="shared" si="54"/>
        <v>0</v>
      </c>
      <c r="P149" s="119">
        <f t="shared" si="54"/>
        <v>0</v>
      </c>
      <c r="Q149" s="119">
        <f t="shared" si="54"/>
        <v>0</v>
      </c>
      <c r="R149" s="119">
        <f t="shared" si="54"/>
        <v>0</v>
      </c>
      <c r="S149" s="119">
        <f t="shared" si="54"/>
        <v>0</v>
      </c>
      <c r="T149" s="119">
        <f t="shared" si="54"/>
        <v>0</v>
      </c>
      <c r="U149" s="119">
        <f t="shared" si="54"/>
        <v>0</v>
      </c>
      <c r="V149" s="400">
        <f t="shared" si="54"/>
        <v>0</v>
      </c>
      <c r="W149" s="105"/>
      <c r="AA149" s="155"/>
      <c r="AB149" s="155"/>
    </row>
    <row r="150" spans="1:28" s="103" customFormat="1" ht="11.25" hidden="1">
      <c r="A150" s="146"/>
      <c r="B150" s="146"/>
      <c r="D150" s="104"/>
      <c r="E150" s="160" t="s">
        <v>289</v>
      </c>
      <c r="F150" s="174"/>
      <c r="G150" s="161"/>
      <c r="H150" s="161"/>
      <c r="I150" s="161"/>
      <c r="J150" s="161"/>
      <c r="K150" s="161"/>
      <c r="L150" s="161"/>
      <c r="M150" s="161"/>
      <c r="N150" s="161"/>
      <c r="O150" s="161"/>
      <c r="P150" s="161"/>
      <c r="Q150" s="161"/>
      <c r="R150" s="161"/>
      <c r="S150" s="161"/>
      <c r="T150" s="161"/>
      <c r="U150" s="161"/>
      <c r="V150" s="401"/>
      <c r="W150" s="105"/>
      <c r="AA150" s="155"/>
      <c r="AB150" s="155"/>
    </row>
    <row r="151" spans="1:28" s="103" customFormat="1" ht="11.25">
      <c r="A151" s="146"/>
      <c r="B151" s="146"/>
      <c r="D151" s="104"/>
      <c r="E151" s="114"/>
      <c r="F151" s="172"/>
      <c r="G151" s="99"/>
      <c r="H151" s="99"/>
      <c r="I151" s="99"/>
      <c r="J151" s="99"/>
      <c r="K151" s="99"/>
      <c r="L151" s="99"/>
      <c r="M151" s="99"/>
      <c r="N151" s="99"/>
      <c r="O151" s="99"/>
      <c r="P151" s="99"/>
      <c r="Q151" s="99"/>
      <c r="R151" s="99"/>
      <c r="S151" s="99"/>
      <c r="T151" s="99"/>
      <c r="U151" s="99"/>
      <c r="V151" s="100"/>
      <c r="W151" s="105"/>
      <c r="AA151" s="155"/>
      <c r="AB151" s="155"/>
    </row>
    <row r="152" spans="1:28" s="103" customFormat="1" ht="11.25">
      <c r="A152" s="146"/>
      <c r="B152" s="146"/>
      <c r="D152" s="104"/>
      <c r="E152" s="225" t="s">
        <v>290</v>
      </c>
      <c r="F152" s="164" t="s">
        <v>222</v>
      </c>
      <c r="G152" s="119">
        <f aca="true" t="shared" si="55" ref="G152:V152">SUM(G153:G154)</f>
        <v>0</v>
      </c>
      <c r="H152" s="119">
        <f t="shared" si="55"/>
        <v>0</v>
      </c>
      <c r="I152" s="119">
        <f t="shared" si="55"/>
        <v>0</v>
      </c>
      <c r="J152" s="119">
        <f t="shared" si="55"/>
        <v>0</v>
      </c>
      <c r="K152" s="119">
        <f t="shared" si="55"/>
        <v>0</v>
      </c>
      <c r="L152" s="119">
        <f t="shared" si="55"/>
        <v>0</v>
      </c>
      <c r="M152" s="119">
        <f t="shared" si="55"/>
        <v>0</v>
      </c>
      <c r="N152" s="119">
        <f t="shared" si="55"/>
        <v>0</v>
      </c>
      <c r="O152" s="119">
        <f t="shared" si="55"/>
        <v>0</v>
      </c>
      <c r="P152" s="119">
        <f t="shared" si="55"/>
        <v>0</v>
      </c>
      <c r="Q152" s="119">
        <f t="shared" si="55"/>
        <v>0</v>
      </c>
      <c r="R152" s="119">
        <f t="shared" si="55"/>
        <v>0</v>
      </c>
      <c r="S152" s="119">
        <f t="shared" si="55"/>
        <v>0</v>
      </c>
      <c r="T152" s="119">
        <f t="shared" si="55"/>
        <v>0</v>
      </c>
      <c r="U152" s="119">
        <f t="shared" si="55"/>
        <v>0</v>
      </c>
      <c r="V152" s="400">
        <f t="shared" si="55"/>
        <v>0</v>
      </c>
      <c r="W152" s="105"/>
      <c r="AA152" s="155"/>
      <c r="AB152" s="155"/>
    </row>
    <row r="153" spans="1:28" s="103" customFormat="1" ht="11.25" hidden="1">
      <c r="A153" s="146"/>
      <c r="B153" s="146"/>
      <c r="D153" s="104"/>
      <c r="E153" s="160" t="s">
        <v>291</v>
      </c>
      <c r="F153" s="175"/>
      <c r="G153" s="161"/>
      <c r="H153" s="161"/>
      <c r="I153" s="161"/>
      <c r="J153" s="161"/>
      <c r="K153" s="161"/>
      <c r="L153" s="161"/>
      <c r="M153" s="161"/>
      <c r="N153" s="161"/>
      <c r="O153" s="161"/>
      <c r="P153" s="161"/>
      <c r="Q153" s="161"/>
      <c r="R153" s="161"/>
      <c r="S153" s="161"/>
      <c r="T153" s="161"/>
      <c r="U153" s="161"/>
      <c r="V153" s="401"/>
      <c r="W153" s="105"/>
      <c r="AA153" s="155"/>
      <c r="AB153" s="155"/>
    </row>
    <row r="154" spans="1:28" s="103" customFormat="1" ht="11.25">
      <c r="A154" s="146"/>
      <c r="B154" s="146"/>
      <c r="D154" s="104"/>
      <c r="E154" s="114"/>
      <c r="F154" s="141"/>
      <c r="G154" s="99"/>
      <c r="H154" s="99"/>
      <c r="I154" s="99"/>
      <c r="J154" s="99"/>
      <c r="K154" s="99"/>
      <c r="L154" s="99"/>
      <c r="M154" s="99"/>
      <c r="N154" s="99"/>
      <c r="O154" s="99"/>
      <c r="P154" s="99"/>
      <c r="Q154" s="99"/>
      <c r="R154" s="99"/>
      <c r="S154" s="99"/>
      <c r="T154" s="99"/>
      <c r="U154" s="99"/>
      <c r="V154" s="100"/>
      <c r="W154" s="105"/>
      <c r="AA154" s="155"/>
      <c r="AB154" s="155"/>
    </row>
    <row r="155" spans="1:28" s="103" customFormat="1" ht="11.25">
      <c r="A155" s="146"/>
      <c r="B155" s="146"/>
      <c r="D155" s="104"/>
      <c r="E155" s="120" t="s">
        <v>68</v>
      </c>
      <c r="F155" s="121" t="s">
        <v>292</v>
      </c>
      <c r="G155" s="234">
        <f aca="true" t="shared" si="56" ref="G155:V155">G156+G197+G238</f>
        <v>0</v>
      </c>
      <c r="H155" s="234">
        <f t="shared" si="56"/>
        <v>0</v>
      </c>
      <c r="I155" s="234">
        <f t="shared" si="56"/>
        <v>0</v>
      </c>
      <c r="J155" s="234">
        <f t="shared" si="56"/>
        <v>0</v>
      </c>
      <c r="K155" s="234">
        <f t="shared" si="56"/>
        <v>0</v>
      </c>
      <c r="L155" s="234">
        <f t="shared" si="56"/>
        <v>0</v>
      </c>
      <c r="M155" s="234">
        <f t="shared" si="56"/>
        <v>0</v>
      </c>
      <c r="N155" s="234">
        <f t="shared" si="56"/>
        <v>0</v>
      </c>
      <c r="O155" s="234">
        <f t="shared" si="56"/>
        <v>0</v>
      </c>
      <c r="P155" s="234">
        <f t="shared" si="56"/>
        <v>0</v>
      </c>
      <c r="Q155" s="234">
        <f t="shared" si="56"/>
        <v>0</v>
      </c>
      <c r="R155" s="234">
        <f t="shared" si="56"/>
        <v>0</v>
      </c>
      <c r="S155" s="234">
        <f t="shared" si="56"/>
        <v>0</v>
      </c>
      <c r="T155" s="234">
        <f t="shared" si="56"/>
        <v>0</v>
      </c>
      <c r="U155" s="234">
        <f t="shared" si="56"/>
        <v>0</v>
      </c>
      <c r="V155" s="399">
        <f t="shared" si="56"/>
        <v>0</v>
      </c>
      <c r="W155" s="105"/>
      <c r="AA155" s="155"/>
      <c r="AB155" s="155"/>
    </row>
    <row r="156" spans="1:28" s="103" customFormat="1" ht="22.5">
      <c r="A156" s="146"/>
      <c r="B156" s="146"/>
      <c r="D156" s="104"/>
      <c r="E156" s="170" t="s">
        <v>67</v>
      </c>
      <c r="F156" s="179" t="s">
        <v>231</v>
      </c>
      <c r="G156" s="234">
        <f aca="true" t="shared" si="57" ref="G156:V156">G157+G184+G194</f>
        <v>0</v>
      </c>
      <c r="H156" s="234">
        <f t="shared" si="57"/>
        <v>0</v>
      </c>
      <c r="I156" s="234">
        <f t="shared" si="57"/>
        <v>0</v>
      </c>
      <c r="J156" s="234">
        <f t="shared" si="57"/>
        <v>0</v>
      </c>
      <c r="K156" s="234">
        <f t="shared" si="57"/>
        <v>0</v>
      </c>
      <c r="L156" s="234">
        <f t="shared" si="57"/>
        <v>0</v>
      </c>
      <c r="M156" s="234">
        <f t="shared" si="57"/>
        <v>0</v>
      </c>
      <c r="N156" s="234">
        <f t="shared" si="57"/>
        <v>0</v>
      </c>
      <c r="O156" s="234">
        <f t="shared" si="57"/>
        <v>0</v>
      </c>
      <c r="P156" s="234">
        <f t="shared" si="57"/>
        <v>0</v>
      </c>
      <c r="Q156" s="234">
        <f t="shared" si="57"/>
        <v>0</v>
      </c>
      <c r="R156" s="234">
        <f t="shared" si="57"/>
        <v>0</v>
      </c>
      <c r="S156" s="234">
        <f t="shared" si="57"/>
        <v>0</v>
      </c>
      <c r="T156" s="234">
        <f t="shared" si="57"/>
        <v>0</v>
      </c>
      <c r="U156" s="234">
        <f t="shared" si="57"/>
        <v>0</v>
      </c>
      <c r="V156" s="399">
        <f t="shared" si="57"/>
        <v>0</v>
      </c>
      <c r="W156" s="105"/>
      <c r="AA156" s="155"/>
      <c r="AB156" s="155"/>
    </row>
    <row r="157" spans="1:28" s="103" customFormat="1" ht="11.25">
      <c r="A157" s="146"/>
      <c r="B157" s="146"/>
      <c r="D157" s="104"/>
      <c r="E157" s="171" t="s">
        <v>293</v>
      </c>
      <c r="F157" s="164" t="s">
        <v>183</v>
      </c>
      <c r="G157" s="119">
        <f aca="true" t="shared" si="58" ref="G157:V157">G158+G171</f>
        <v>0</v>
      </c>
      <c r="H157" s="119">
        <f t="shared" si="58"/>
        <v>0</v>
      </c>
      <c r="I157" s="119">
        <f t="shared" si="58"/>
        <v>0</v>
      </c>
      <c r="J157" s="119">
        <f t="shared" si="58"/>
        <v>0</v>
      </c>
      <c r="K157" s="119">
        <f t="shared" si="58"/>
        <v>0</v>
      </c>
      <c r="L157" s="119">
        <f t="shared" si="58"/>
        <v>0</v>
      </c>
      <c r="M157" s="119">
        <f t="shared" si="58"/>
        <v>0</v>
      </c>
      <c r="N157" s="119">
        <f t="shared" si="58"/>
        <v>0</v>
      </c>
      <c r="O157" s="119">
        <f t="shared" si="58"/>
        <v>0</v>
      </c>
      <c r="P157" s="119">
        <f t="shared" si="58"/>
        <v>0</v>
      </c>
      <c r="Q157" s="119">
        <f t="shared" si="58"/>
        <v>0</v>
      </c>
      <c r="R157" s="119">
        <f t="shared" si="58"/>
        <v>0</v>
      </c>
      <c r="S157" s="119">
        <f t="shared" si="58"/>
        <v>0</v>
      </c>
      <c r="T157" s="119">
        <f t="shared" si="58"/>
        <v>0</v>
      </c>
      <c r="U157" s="119">
        <f t="shared" si="58"/>
        <v>0</v>
      </c>
      <c r="V157" s="400">
        <f t="shared" si="58"/>
        <v>0</v>
      </c>
      <c r="W157" s="105"/>
      <c r="AA157" s="155"/>
      <c r="AB157" s="155"/>
    </row>
    <row r="158" spans="1:28" s="103" customFormat="1" ht="11.25">
      <c r="A158" s="146"/>
      <c r="B158" s="146"/>
      <c r="D158" s="104"/>
      <c r="E158" s="171" t="s">
        <v>294</v>
      </c>
      <c r="F158" s="165" t="s">
        <v>184</v>
      </c>
      <c r="G158" s="119">
        <f aca="true" t="shared" si="59" ref="G158:V158">G159+G162+G165+G168</f>
        <v>0</v>
      </c>
      <c r="H158" s="119">
        <f t="shared" si="59"/>
        <v>0</v>
      </c>
      <c r="I158" s="119">
        <f t="shared" si="59"/>
        <v>0</v>
      </c>
      <c r="J158" s="119">
        <f t="shared" si="59"/>
        <v>0</v>
      </c>
      <c r="K158" s="119">
        <f t="shared" si="59"/>
        <v>0</v>
      </c>
      <c r="L158" s="119">
        <f t="shared" si="59"/>
        <v>0</v>
      </c>
      <c r="M158" s="119">
        <f t="shared" si="59"/>
        <v>0</v>
      </c>
      <c r="N158" s="119">
        <f t="shared" si="59"/>
        <v>0</v>
      </c>
      <c r="O158" s="119">
        <f t="shared" si="59"/>
        <v>0</v>
      </c>
      <c r="P158" s="119">
        <f t="shared" si="59"/>
        <v>0</v>
      </c>
      <c r="Q158" s="119">
        <f t="shared" si="59"/>
        <v>0</v>
      </c>
      <c r="R158" s="119">
        <f t="shared" si="59"/>
        <v>0</v>
      </c>
      <c r="S158" s="119">
        <f t="shared" si="59"/>
        <v>0</v>
      </c>
      <c r="T158" s="119">
        <f t="shared" si="59"/>
        <v>0</v>
      </c>
      <c r="U158" s="119">
        <f t="shared" si="59"/>
        <v>0</v>
      </c>
      <c r="V158" s="400">
        <f t="shared" si="59"/>
        <v>0</v>
      </c>
      <c r="W158" s="105"/>
      <c r="AA158" s="155"/>
      <c r="AB158" s="155"/>
    </row>
    <row r="159" spans="1:28" s="103" customFormat="1" ht="11.25">
      <c r="A159" s="146"/>
      <c r="B159" s="146"/>
      <c r="D159" s="104"/>
      <c r="E159" s="171" t="s">
        <v>295</v>
      </c>
      <c r="F159" s="166" t="s">
        <v>185</v>
      </c>
      <c r="G159" s="119">
        <f aca="true" t="shared" si="60" ref="G159:V159">SUM(G160:G161)</f>
        <v>0</v>
      </c>
      <c r="H159" s="119">
        <f t="shared" si="60"/>
        <v>0</v>
      </c>
      <c r="I159" s="119">
        <f t="shared" si="60"/>
        <v>0</v>
      </c>
      <c r="J159" s="119">
        <f t="shared" si="60"/>
        <v>0</v>
      </c>
      <c r="K159" s="119">
        <f t="shared" si="60"/>
        <v>0</v>
      </c>
      <c r="L159" s="119">
        <f t="shared" si="60"/>
        <v>0</v>
      </c>
      <c r="M159" s="119">
        <f t="shared" si="60"/>
        <v>0</v>
      </c>
      <c r="N159" s="119">
        <f t="shared" si="60"/>
        <v>0</v>
      </c>
      <c r="O159" s="119">
        <f t="shared" si="60"/>
        <v>0</v>
      </c>
      <c r="P159" s="119">
        <f t="shared" si="60"/>
        <v>0</v>
      </c>
      <c r="Q159" s="119">
        <f t="shared" si="60"/>
        <v>0</v>
      </c>
      <c r="R159" s="119">
        <f t="shared" si="60"/>
        <v>0</v>
      </c>
      <c r="S159" s="119">
        <f t="shared" si="60"/>
        <v>0</v>
      </c>
      <c r="T159" s="119">
        <f t="shared" si="60"/>
        <v>0</v>
      </c>
      <c r="U159" s="119">
        <f t="shared" si="60"/>
        <v>0</v>
      </c>
      <c r="V159" s="400">
        <f t="shared" si="60"/>
        <v>0</v>
      </c>
      <c r="W159" s="105"/>
      <c r="AA159" s="155"/>
      <c r="AB159" s="155"/>
    </row>
    <row r="160" spans="1:28" s="103" customFormat="1" ht="11.25" hidden="1">
      <c r="A160" s="146"/>
      <c r="B160" s="146"/>
      <c r="D160" s="104"/>
      <c r="E160" s="160" t="s">
        <v>296</v>
      </c>
      <c r="F160" s="177"/>
      <c r="G160" s="161"/>
      <c r="H160" s="161"/>
      <c r="I160" s="161"/>
      <c r="J160" s="161"/>
      <c r="K160" s="161"/>
      <c r="L160" s="161"/>
      <c r="M160" s="161"/>
      <c r="N160" s="161"/>
      <c r="O160" s="161"/>
      <c r="P160" s="161"/>
      <c r="Q160" s="161"/>
      <c r="R160" s="161"/>
      <c r="S160" s="161"/>
      <c r="T160" s="161"/>
      <c r="U160" s="161"/>
      <c r="V160" s="401"/>
      <c r="W160" s="105"/>
      <c r="AA160" s="155"/>
      <c r="AB160" s="155"/>
    </row>
    <row r="161" spans="1:28" s="103" customFormat="1" ht="11.25">
      <c r="A161" s="146"/>
      <c r="B161" s="146"/>
      <c r="D161" s="104"/>
      <c r="E161" s="114"/>
      <c r="F161" s="169"/>
      <c r="G161" s="99"/>
      <c r="H161" s="99"/>
      <c r="I161" s="99"/>
      <c r="J161" s="99"/>
      <c r="K161" s="99"/>
      <c r="L161" s="99"/>
      <c r="M161" s="99"/>
      <c r="N161" s="99"/>
      <c r="O161" s="99"/>
      <c r="P161" s="99"/>
      <c r="Q161" s="99"/>
      <c r="R161" s="99"/>
      <c r="S161" s="99"/>
      <c r="T161" s="99"/>
      <c r="U161" s="99"/>
      <c r="V161" s="100"/>
      <c r="W161" s="105"/>
      <c r="AA161" s="155"/>
      <c r="AB161" s="155"/>
    </row>
    <row r="162" spans="1:28" s="103" customFormat="1" ht="11.25">
      <c r="A162" s="146"/>
      <c r="B162" s="146"/>
      <c r="D162" s="104"/>
      <c r="E162" s="171" t="s">
        <v>297</v>
      </c>
      <c r="F162" s="166" t="s">
        <v>193</v>
      </c>
      <c r="G162" s="119">
        <f aca="true" t="shared" si="61" ref="G162:V162">SUM(G163:G164)</f>
        <v>0</v>
      </c>
      <c r="H162" s="119">
        <f t="shared" si="61"/>
        <v>0</v>
      </c>
      <c r="I162" s="119">
        <f t="shared" si="61"/>
        <v>0</v>
      </c>
      <c r="J162" s="119">
        <f t="shared" si="61"/>
        <v>0</v>
      </c>
      <c r="K162" s="119">
        <f t="shared" si="61"/>
        <v>0</v>
      </c>
      <c r="L162" s="119">
        <f t="shared" si="61"/>
        <v>0</v>
      </c>
      <c r="M162" s="119">
        <f t="shared" si="61"/>
        <v>0</v>
      </c>
      <c r="N162" s="119">
        <f t="shared" si="61"/>
        <v>0</v>
      </c>
      <c r="O162" s="119">
        <f t="shared" si="61"/>
        <v>0</v>
      </c>
      <c r="P162" s="119">
        <f t="shared" si="61"/>
        <v>0</v>
      </c>
      <c r="Q162" s="119">
        <f t="shared" si="61"/>
        <v>0</v>
      </c>
      <c r="R162" s="119">
        <f t="shared" si="61"/>
        <v>0</v>
      </c>
      <c r="S162" s="119">
        <f t="shared" si="61"/>
        <v>0</v>
      </c>
      <c r="T162" s="119">
        <f t="shared" si="61"/>
        <v>0</v>
      </c>
      <c r="U162" s="119">
        <f t="shared" si="61"/>
        <v>0</v>
      </c>
      <c r="V162" s="400">
        <f t="shared" si="61"/>
        <v>0</v>
      </c>
      <c r="W162" s="105"/>
      <c r="AA162" s="155"/>
      <c r="AB162" s="155"/>
    </row>
    <row r="163" spans="1:28" s="103" customFormat="1" ht="11.25" hidden="1">
      <c r="A163" s="146"/>
      <c r="B163" s="146"/>
      <c r="D163" s="104"/>
      <c r="E163" s="160" t="s">
        <v>298</v>
      </c>
      <c r="F163" s="173"/>
      <c r="G163" s="161"/>
      <c r="H163" s="161"/>
      <c r="I163" s="161"/>
      <c r="J163" s="161"/>
      <c r="K163" s="161"/>
      <c r="L163" s="161"/>
      <c r="M163" s="161"/>
      <c r="N163" s="161"/>
      <c r="O163" s="161"/>
      <c r="P163" s="161"/>
      <c r="Q163" s="161"/>
      <c r="R163" s="161"/>
      <c r="S163" s="161"/>
      <c r="T163" s="161"/>
      <c r="U163" s="161"/>
      <c r="V163" s="401"/>
      <c r="W163" s="105"/>
      <c r="AA163" s="155"/>
      <c r="AB163" s="155"/>
    </row>
    <row r="164" spans="1:28" s="103" customFormat="1" ht="11.25">
      <c r="A164" s="146"/>
      <c r="B164" s="146"/>
      <c r="D164" s="104"/>
      <c r="E164" s="114"/>
      <c r="F164" s="169"/>
      <c r="G164" s="99"/>
      <c r="H164" s="99"/>
      <c r="I164" s="99"/>
      <c r="J164" s="99"/>
      <c r="K164" s="99"/>
      <c r="L164" s="99"/>
      <c r="M164" s="99"/>
      <c r="N164" s="99"/>
      <c r="O164" s="99"/>
      <c r="P164" s="99"/>
      <c r="Q164" s="99"/>
      <c r="R164" s="99"/>
      <c r="S164" s="99"/>
      <c r="T164" s="99"/>
      <c r="U164" s="99"/>
      <c r="V164" s="100"/>
      <c r="W164" s="105"/>
      <c r="AA164" s="155"/>
      <c r="AB164" s="155"/>
    </row>
    <row r="165" spans="1:28" s="103" customFormat="1" ht="11.25">
      <c r="A165" s="146"/>
      <c r="B165" s="146"/>
      <c r="D165" s="104"/>
      <c r="E165" s="171" t="s">
        <v>299</v>
      </c>
      <c r="F165" s="166" t="s">
        <v>194</v>
      </c>
      <c r="G165" s="119">
        <f aca="true" t="shared" si="62" ref="G165:V165">SUM(G166:G167)</f>
        <v>0</v>
      </c>
      <c r="H165" s="119">
        <f t="shared" si="62"/>
        <v>0</v>
      </c>
      <c r="I165" s="119">
        <f t="shared" si="62"/>
        <v>0</v>
      </c>
      <c r="J165" s="119">
        <f t="shared" si="62"/>
        <v>0</v>
      </c>
      <c r="K165" s="119">
        <f t="shared" si="62"/>
        <v>0</v>
      </c>
      <c r="L165" s="119">
        <f t="shared" si="62"/>
        <v>0</v>
      </c>
      <c r="M165" s="119">
        <f t="shared" si="62"/>
        <v>0</v>
      </c>
      <c r="N165" s="119">
        <f t="shared" si="62"/>
        <v>0</v>
      </c>
      <c r="O165" s="119">
        <f t="shared" si="62"/>
        <v>0</v>
      </c>
      <c r="P165" s="119">
        <f t="shared" si="62"/>
        <v>0</v>
      </c>
      <c r="Q165" s="119">
        <f t="shared" si="62"/>
        <v>0</v>
      </c>
      <c r="R165" s="119">
        <f t="shared" si="62"/>
        <v>0</v>
      </c>
      <c r="S165" s="119">
        <f t="shared" si="62"/>
        <v>0</v>
      </c>
      <c r="T165" s="119">
        <f t="shared" si="62"/>
        <v>0</v>
      </c>
      <c r="U165" s="119">
        <f t="shared" si="62"/>
        <v>0</v>
      </c>
      <c r="V165" s="400">
        <f t="shared" si="62"/>
        <v>0</v>
      </c>
      <c r="W165" s="105"/>
      <c r="AA165" s="155"/>
      <c r="AB165" s="155"/>
    </row>
    <row r="166" spans="1:28" s="103" customFormat="1" ht="11.25" hidden="1">
      <c r="A166" s="146"/>
      <c r="B166" s="146"/>
      <c r="D166" s="104"/>
      <c r="E166" s="160" t="s">
        <v>300</v>
      </c>
      <c r="F166" s="173"/>
      <c r="G166" s="161"/>
      <c r="H166" s="161"/>
      <c r="I166" s="161"/>
      <c r="J166" s="161"/>
      <c r="K166" s="161"/>
      <c r="L166" s="161"/>
      <c r="M166" s="161"/>
      <c r="N166" s="161"/>
      <c r="O166" s="161"/>
      <c r="P166" s="161"/>
      <c r="Q166" s="161"/>
      <c r="R166" s="161"/>
      <c r="S166" s="161"/>
      <c r="T166" s="161"/>
      <c r="U166" s="161"/>
      <c r="V166" s="401"/>
      <c r="W166" s="105"/>
      <c r="AA166" s="155"/>
      <c r="AB166" s="155"/>
    </row>
    <row r="167" spans="1:28" s="103" customFormat="1" ht="11.25">
      <c r="A167" s="146"/>
      <c r="B167" s="146"/>
      <c r="D167" s="104"/>
      <c r="E167" s="114"/>
      <c r="F167" s="169"/>
      <c r="G167" s="99"/>
      <c r="H167" s="99"/>
      <c r="I167" s="99"/>
      <c r="J167" s="99"/>
      <c r="K167" s="99"/>
      <c r="L167" s="99"/>
      <c r="M167" s="99"/>
      <c r="N167" s="99"/>
      <c r="O167" s="99"/>
      <c r="P167" s="99"/>
      <c r="Q167" s="99"/>
      <c r="R167" s="99"/>
      <c r="S167" s="99"/>
      <c r="T167" s="99"/>
      <c r="U167" s="99"/>
      <c r="V167" s="100"/>
      <c r="W167" s="105"/>
      <c r="AA167" s="155"/>
      <c r="AB167" s="155"/>
    </row>
    <row r="168" spans="1:28" s="103" customFormat="1" ht="11.25">
      <c r="A168" s="146"/>
      <c r="B168" s="146"/>
      <c r="D168" s="104"/>
      <c r="E168" s="171" t="s">
        <v>301</v>
      </c>
      <c r="F168" s="166" t="s">
        <v>230</v>
      </c>
      <c r="G168" s="119">
        <f aca="true" t="shared" si="63" ref="G168:V168">SUM(G169:G170)</f>
        <v>0</v>
      </c>
      <c r="H168" s="119">
        <f t="shared" si="63"/>
        <v>0</v>
      </c>
      <c r="I168" s="119">
        <f t="shared" si="63"/>
        <v>0</v>
      </c>
      <c r="J168" s="119">
        <f t="shared" si="63"/>
        <v>0</v>
      </c>
      <c r="K168" s="119">
        <f t="shared" si="63"/>
        <v>0</v>
      </c>
      <c r="L168" s="119">
        <f t="shared" si="63"/>
        <v>0</v>
      </c>
      <c r="M168" s="119">
        <f t="shared" si="63"/>
        <v>0</v>
      </c>
      <c r="N168" s="119">
        <f t="shared" si="63"/>
        <v>0</v>
      </c>
      <c r="O168" s="119">
        <f t="shared" si="63"/>
        <v>0</v>
      </c>
      <c r="P168" s="119">
        <f t="shared" si="63"/>
        <v>0</v>
      </c>
      <c r="Q168" s="119">
        <f t="shared" si="63"/>
        <v>0</v>
      </c>
      <c r="R168" s="119">
        <f t="shared" si="63"/>
        <v>0</v>
      </c>
      <c r="S168" s="119">
        <f t="shared" si="63"/>
        <v>0</v>
      </c>
      <c r="T168" s="119">
        <f t="shared" si="63"/>
        <v>0</v>
      </c>
      <c r="U168" s="119">
        <f t="shared" si="63"/>
        <v>0</v>
      </c>
      <c r="V168" s="400">
        <f t="shared" si="63"/>
        <v>0</v>
      </c>
      <c r="W168" s="105"/>
      <c r="AA168" s="155"/>
      <c r="AB168" s="155"/>
    </row>
    <row r="169" spans="1:28" s="103" customFormat="1" ht="11.25" hidden="1">
      <c r="A169" s="146"/>
      <c r="B169" s="146"/>
      <c r="D169" s="104"/>
      <c r="E169" s="160" t="s">
        <v>302</v>
      </c>
      <c r="F169" s="173"/>
      <c r="G169" s="161"/>
      <c r="H169" s="161"/>
      <c r="I169" s="161"/>
      <c r="J169" s="161"/>
      <c r="K169" s="161"/>
      <c r="L169" s="161"/>
      <c r="M169" s="161"/>
      <c r="N169" s="161"/>
      <c r="O169" s="161"/>
      <c r="P169" s="161"/>
      <c r="Q169" s="161"/>
      <c r="R169" s="161"/>
      <c r="S169" s="161"/>
      <c r="T169" s="161"/>
      <c r="U169" s="161"/>
      <c r="V169" s="401"/>
      <c r="W169" s="105"/>
      <c r="AA169" s="155"/>
      <c r="AB169" s="155"/>
    </row>
    <row r="170" spans="1:28" s="103" customFormat="1" ht="11.25">
      <c r="A170" s="146"/>
      <c r="B170" s="146"/>
      <c r="D170" s="104"/>
      <c r="E170" s="114"/>
      <c r="F170" s="169"/>
      <c r="G170" s="99"/>
      <c r="H170" s="99"/>
      <c r="I170" s="99"/>
      <c r="J170" s="99"/>
      <c r="K170" s="99"/>
      <c r="L170" s="99"/>
      <c r="M170" s="99"/>
      <c r="N170" s="99"/>
      <c r="O170" s="99"/>
      <c r="P170" s="99"/>
      <c r="Q170" s="99"/>
      <c r="R170" s="99"/>
      <c r="S170" s="99"/>
      <c r="T170" s="99"/>
      <c r="U170" s="99"/>
      <c r="V170" s="100"/>
      <c r="W170" s="105"/>
      <c r="AA170" s="155"/>
      <c r="AB170" s="155"/>
    </row>
    <row r="171" spans="1:28" s="103" customFormat="1" ht="11.25">
      <c r="A171" s="146"/>
      <c r="B171" s="146"/>
      <c r="D171" s="104"/>
      <c r="E171" s="171" t="s">
        <v>303</v>
      </c>
      <c r="F171" s="165" t="s">
        <v>200</v>
      </c>
      <c r="G171" s="119">
        <f aca="true" t="shared" si="64" ref="G171:V171">G172+G175+G178+G181</f>
        <v>0</v>
      </c>
      <c r="H171" s="119">
        <f t="shared" si="64"/>
        <v>0</v>
      </c>
      <c r="I171" s="119">
        <f t="shared" si="64"/>
        <v>0</v>
      </c>
      <c r="J171" s="119">
        <f t="shared" si="64"/>
        <v>0</v>
      </c>
      <c r="K171" s="119">
        <f t="shared" si="64"/>
        <v>0</v>
      </c>
      <c r="L171" s="119">
        <f t="shared" si="64"/>
        <v>0</v>
      </c>
      <c r="M171" s="119">
        <f t="shared" si="64"/>
        <v>0</v>
      </c>
      <c r="N171" s="119">
        <f t="shared" si="64"/>
        <v>0</v>
      </c>
      <c r="O171" s="119">
        <f t="shared" si="64"/>
        <v>0</v>
      </c>
      <c r="P171" s="119">
        <f t="shared" si="64"/>
        <v>0</v>
      </c>
      <c r="Q171" s="119">
        <f t="shared" si="64"/>
        <v>0</v>
      </c>
      <c r="R171" s="119">
        <f t="shared" si="64"/>
        <v>0</v>
      </c>
      <c r="S171" s="119">
        <f t="shared" si="64"/>
        <v>0</v>
      </c>
      <c r="T171" s="119">
        <f t="shared" si="64"/>
        <v>0</v>
      </c>
      <c r="U171" s="119">
        <f t="shared" si="64"/>
        <v>0</v>
      </c>
      <c r="V171" s="400">
        <f t="shared" si="64"/>
        <v>0</v>
      </c>
      <c r="W171" s="105"/>
      <c r="AA171" s="155"/>
      <c r="AB171" s="155"/>
    </row>
    <row r="172" spans="1:28" s="103" customFormat="1" ht="11.25">
      <c r="A172" s="146"/>
      <c r="B172" s="146"/>
      <c r="D172" s="104"/>
      <c r="E172" s="171" t="s">
        <v>304</v>
      </c>
      <c r="F172" s="166" t="s">
        <v>207</v>
      </c>
      <c r="G172" s="119">
        <f aca="true" t="shared" si="65" ref="G172:V172">SUM(G173:G174)</f>
        <v>0</v>
      </c>
      <c r="H172" s="119">
        <f t="shared" si="65"/>
        <v>0</v>
      </c>
      <c r="I172" s="119">
        <f t="shared" si="65"/>
        <v>0</v>
      </c>
      <c r="J172" s="119">
        <f t="shared" si="65"/>
        <v>0</v>
      </c>
      <c r="K172" s="119">
        <f t="shared" si="65"/>
        <v>0</v>
      </c>
      <c r="L172" s="119">
        <f t="shared" si="65"/>
        <v>0</v>
      </c>
      <c r="M172" s="119">
        <f t="shared" si="65"/>
        <v>0</v>
      </c>
      <c r="N172" s="119">
        <f t="shared" si="65"/>
        <v>0</v>
      </c>
      <c r="O172" s="119">
        <f t="shared" si="65"/>
        <v>0</v>
      </c>
      <c r="P172" s="119">
        <f t="shared" si="65"/>
        <v>0</v>
      </c>
      <c r="Q172" s="119">
        <f t="shared" si="65"/>
        <v>0</v>
      </c>
      <c r="R172" s="119">
        <f t="shared" si="65"/>
        <v>0</v>
      </c>
      <c r="S172" s="119">
        <f t="shared" si="65"/>
        <v>0</v>
      </c>
      <c r="T172" s="119">
        <f t="shared" si="65"/>
        <v>0</v>
      </c>
      <c r="U172" s="119">
        <f t="shared" si="65"/>
        <v>0</v>
      </c>
      <c r="V172" s="400">
        <f t="shared" si="65"/>
        <v>0</v>
      </c>
      <c r="W172" s="105"/>
      <c r="AA172" s="155"/>
      <c r="AB172" s="155"/>
    </row>
    <row r="173" spans="1:28" s="103" customFormat="1" ht="11.25" hidden="1">
      <c r="A173" s="146"/>
      <c r="B173" s="146"/>
      <c r="D173" s="104"/>
      <c r="E173" s="160" t="s">
        <v>305</v>
      </c>
      <c r="F173" s="173"/>
      <c r="G173" s="161"/>
      <c r="H173" s="161"/>
      <c r="I173" s="161"/>
      <c r="J173" s="161"/>
      <c r="K173" s="161"/>
      <c r="L173" s="161"/>
      <c r="M173" s="161"/>
      <c r="N173" s="161"/>
      <c r="O173" s="161"/>
      <c r="P173" s="161"/>
      <c r="Q173" s="161"/>
      <c r="R173" s="161"/>
      <c r="S173" s="161"/>
      <c r="T173" s="161"/>
      <c r="U173" s="161"/>
      <c r="V173" s="401"/>
      <c r="W173" s="105"/>
      <c r="AA173" s="155"/>
      <c r="AB173" s="155"/>
    </row>
    <row r="174" spans="1:28" s="103" customFormat="1" ht="11.25">
      <c r="A174" s="146"/>
      <c r="B174" s="146"/>
      <c r="D174" s="104"/>
      <c r="E174" s="114"/>
      <c r="F174" s="169"/>
      <c r="G174" s="99"/>
      <c r="H174" s="99"/>
      <c r="I174" s="99"/>
      <c r="J174" s="99"/>
      <c r="K174" s="99"/>
      <c r="L174" s="99"/>
      <c r="M174" s="99"/>
      <c r="N174" s="99"/>
      <c r="O174" s="99"/>
      <c r="P174" s="99"/>
      <c r="Q174" s="99"/>
      <c r="R174" s="99"/>
      <c r="S174" s="99"/>
      <c r="T174" s="99"/>
      <c r="U174" s="99"/>
      <c r="V174" s="100"/>
      <c r="W174" s="105"/>
      <c r="AA174" s="155"/>
      <c r="AB174" s="155"/>
    </row>
    <row r="175" spans="1:28" s="103" customFormat="1" ht="11.25">
      <c r="A175" s="146"/>
      <c r="B175" s="146"/>
      <c r="D175" s="104"/>
      <c r="E175" s="171" t="s">
        <v>306</v>
      </c>
      <c r="F175" s="166" t="s">
        <v>208</v>
      </c>
      <c r="G175" s="119">
        <f aca="true" t="shared" si="66" ref="G175:V175">SUM(G176:G177)</f>
        <v>0</v>
      </c>
      <c r="H175" s="119">
        <f t="shared" si="66"/>
        <v>0</v>
      </c>
      <c r="I175" s="119">
        <f t="shared" si="66"/>
        <v>0</v>
      </c>
      <c r="J175" s="119">
        <f t="shared" si="66"/>
        <v>0</v>
      </c>
      <c r="K175" s="119">
        <f t="shared" si="66"/>
        <v>0</v>
      </c>
      <c r="L175" s="119">
        <f t="shared" si="66"/>
        <v>0</v>
      </c>
      <c r="M175" s="119">
        <f t="shared" si="66"/>
        <v>0</v>
      </c>
      <c r="N175" s="119">
        <f t="shared" si="66"/>
        <v>0</v>
      </c>
      <c r="O175" s="119">
        <f t="shared" si="66"/>
        <v>0</v>
      </c>
      <c r="P175" s="119">
        <f t="shared" si="66"/>
        <v>0</v>
      </c>
      <c r="Q175" s="119">
        <f t="shared" si="66"/>
        <v>0</v>
      </c>
      <c r="R175" s="119">
        <f t="shared" si="66"/>
        <v>0</v>
      </c>
      <c r="S175" s="119">
        <f t="shared" si="66"/>
        <v>0</v>
      </c>
      <c r="T175" s="119">
        <f t="shared" si="66"/>
        <v>0</v>
      </c>
      <c r="U175" s="119">
        <f t="shared" si="66"/>
        <v>0</v>
      </c>
      <c r="V175" s="400">
        <f t="shared" si="66"/>
        <v>0</v>
      </c>
      <c r="W175" s="105"/>
      <c r="AA175" s="155"/>
      <c r="AB175" s="155"/>
    </row>
    <row r="176" spans="1:28" s="103" customFormat="1" ht="11.25" hidden="1">
      <c r="A176" s="146"/>
      <c r="B176" s="146"/>
      <c r="D176" s="104"/>
      <c r="E176" s="160" t="s">
        <v>307</v>
      </c>
      <c r="F176" s="173"/>
      <c r="G176" s="161"/>
      <c r="H176" s="161"/>
      <c r="I176" s="161"/>
      <c r="J176" s="161"/>
      <c r="K176" s="161"/>
      <c r="L176" s="161"/>
      <c r="M176" s="161"/>
      <c r="N176" s="161"/>
      <c r="O176" s="161"/>
      <c r="P176" s="161"/>
      <c r="Q176" s="161"/>
      <c r="R176" s="161"/>
      <c r="S176" s="161"/>
      <c r="T176" s="161"/>
      <c r="U176" s="161"/>
      <c r="V176" s="401"/>
      <c r="W176" s="105"/>
      <c r="AA176" s="155"/>
      <c r="AB176" s="155"/>
    </row>
    <row r="177" spans="1:28" s="103" customFormat="1" ht="11.25">
      <c r="A177" s="146"/>
      <c r="B177" s="146"/>
      <c r="D177" s="104"/>
      <c r="E177" s="114"/>
      <c r="F177" s="169"/>
      <c r="G177" s="99"/>
      <c r="H177" s="99"/>
      <c r="I177" s="99"/>
      <c r="J177" s="99"/>
      <c r="K177" s="99"/>
      <c r="L177" s="99"/>
      <c r="M177" s="99"/>
      <c r="N177" s="99"/>
      <c r="O177" s="99"/>
      <c r="P177" s="99"/>
      <c r="Q177" s="99"/>
      <c r="R177" s="99"/>
      <c r="S177" s="99"/>
      <c r="T177" s="99"/>
      <c r="U177" s="99"/>
      <c r="V177" s="100"/>
      <c r="W177" s="105"/>
      <c r="AA177" s="155"/>
      <c r="AB177" s="155"/>
    </row>
    <row r="178" spans="1:28" s="103" customFormat="1" ht="11.25">
      <c r="A178" s="146"/>
      <c r="B178" s="146"/>
      <c r="D178" s="104"/>
      <c r="E178" s="171" t="s">
        <v>308</v>
      </c>
      <c r="F178" s="166" t="s">
        <v>211</v>
      </c>
      <c r="G178" s="119">
        <f aca="true" t="shared" si="67" ref="G178:V178">SUM(G179:G180)</f>
        <v>0</v>
      </c>
      <c r="H178" s="119">
        <f t="shared" si="67"/>
        <v>0</v>
      </c>
      <c r="I178" s="119">
        <f t="shared" si="67"/>
        <v>0</v>
      </c>
      <c r="J178" s="119">
        <f t="shared" si="67"/>
        <v>0</v>
      </c>
      <c r="K178" s="119">
        <f t="shared" si="67"/>
        <v>0</v>
      </c>
      <c r="L178" s="119">
        <f t="shared" si="67"/>
        <v>0</v>
      </c>
      <c r="M178" s="119">
        <f t="shared" si="67"/>
        <v>0</v>
      </c>
      <c r="N178" s="119">
        <f t="shared" si="67"/>
        <v>0</v>
      </c>
      <c r="O178" s="119">
        <f t="shared" si="67"/>
        <v>0</v>
      </c>
      <c r="P178" s="119">
        <f t="shared" si="67"/>
        <v>0</v>
      </c>
      <c r="Q178" s="119">
        <f t="shared" si="67"/>
        <v>0</v>
      </c>
      <c r="R178" s="119">
        <f t="shared" si="67"/>
        <v>0</v>
      </c>
      <c r="S178" s="119">
        <f t="shared" si="67"/>
        <v>0</v>
      </c>
      <c r="T178" s="119">
        <f t="shared" si="67"/>
        <v>0</v>
      </c>
      <c r="U178" s="119">
        <f t="shared" si="67"/>
        <v>0</v>
      </c>
      <c r="V178" s="400">
        <f t="shared" si="67"/>
        <v>0</v>
      </c>
      <c r="W178" s="105"/>
      <c r="AA178" s="155"/>
      <c r="AB178" s="155"/>
    </row>
    <row r="179" spans="1:28" s="103" customFormat="1" ht="11.25" hidden="1">
      <c r="A179" s="146"/>
      <c r="B179" s="146"/>
      <c r="D179" s="104"/>
      <c r="E179" s="160" t="s">
        <v>309</v>
      </c>
      <c r="F179" s="173"/>
      <c r="G179" s="161"/>
      <c r="H179" s="161"/>
      <c r="I179" s="161"/>
      <c r="J179" s="161"/>
      <c r="K179" s="161"/>
      <c r="L179" s="161"/>
      <c r="M179" s="161"/>
      <c r="N179" s="161"/>
      <c r="O179" s="161"/>
      <c r="P179" s="161"/>
      <c r="Q179" s="161"/>
      <c r="R179" s="161"/>
      <c r="S179" s="161"/>
      <c r="T179" s="161"/>
      <c r="U179" s="161"/>
      <c r="V179" s="401"/>
      <c r="W179" s="105"/>
      <c r="AA179" s="155"/>
      <c r="AB179" s="155"/>
    </row>
    <row r="180" spans="1:28" s="103" customFormat="1" ht="11.25">
      <c r="A180" s="146"/>
      <c r="B180" s="146"/>
      <c r="D180" s="104"/>
      <c r="E180" s="114"/>
      <c r="F180" s="169"/>
      <c r="G180" s="99"/>
      <c r="H180" s="99"/>
      <c r="I180" s="99"/>
      <c r="J180" s="99"/>
      <c r="K180" s="99"/>
      <c r="L180" s="99"/>
      <c r="M180" s="99"/>
      <c r="N180" s="99"/>
      <c r="O180" s="99"/>
      <c r="P180" s="99"/>
      <c r="Q180" s="99"/>
      <c r="R180" s="99"/>
      <c r="S180" s="99"/>
      <c r="T180" s="99"/>
      <c r="U180" s="99"/>
      <c r="V180" s="100"/>
      <c r="W180" s="105"/>
      <c r="AA180" s="155"/>
      <c r="AB180" s="155"/>
    </row>
    <row r="181" spans="1:28" s="103" customFormat="1" ht="11.25">
      <c r="A181" s="146"/>
      <c r="B181" s="146"/>
      <c r="D181" s="104"/>
      <c r="E181" s="171" t="s">
        <v>721</v>
      </c>
      <c r="F181" s="166" t="s">
        <v>212</v>
      </c>
      <c r="G181" s="119">
        <f aca="true" t="shared" si="68" ref="G181:V181">SUM(G182:G183)</f>
        <v>0</v>
      </c>
      <c r="H181" s="119">
        <f t="shared" si="68"/>
        <v>0</v>
      </c>
      <c r="I181" s="119">
        <f t="shared" si="68"/>
        <v>0</v>
      </c>
      <c r="J181" s="119">
        <f t="shared" si="68"/>
        <v>0</v>
      </c>
      <c r="K181" s="119">
        <f t="shared" si="68"/>
        <v>0</v>
      </c>
      <c r="L181" s="119">
        <f t="shared" si="68"/>
        <v>0</v>
      </c>
      <c r="M181" s="119">
        <f t="shared" si="68"/>
        <v>0</v>
      </c>
      <c r="N181" s="119">
        <f t="shared" si="68"/>
        <v>0</v>
      </c>
      <c r="O181" s="119">
        <f t="shared" si="68"/>
        <v>0</v>
      </c>
      <c r="P181" s="119">
        <f t="shared" si="68"/>
        <v>0</v>
      </c>
      <c r="Q181" s="119">
        <f t="shared" si="68"/>
        <v>0</v>
      </c>
      <c r="R181" s="119">
        <f t="shared" si="68"/>
        <v>0</v>
      </c>
      <c r="S181" s="119">
        <f t="shared" si="68"/>
        <v>0</v>
      </c>
      <c r="T181" s="119">
        <f t="shared" si="68"/>
        <v>0</v>
      </c>
      <c r="U181" s="119">
        <f t="shared" si="68"/>
        <v>0</v>
      </c>
      <c r="V181" s="400">
        <f t="shared" si="68"/>
        <v>0</v>
      </c>
      <c r="W181" s="105"/>
      <c r="AA181" s="155"/>
      <c r="AB181" s="155"/>
    </row>
    <row r="182" spans="1:28" s="103" customFormat="1" ht="11.25" hidden="1">
      <c r="A182" s="146"/>
      <c r="B182" s="146"/>
      <c r="D182" s="104"/>
      <c r="E182" s="160" t="s">
        <v>722</v>
      </c>
      <c r="F182" s="173"/>
      <c r="G182" s="161"/>
      <c r="H182" s="161"/>
      <c r="I182" s="161"/>
      <c r="J182" s="161"/>
      <c r="K182" s="161"/>
      <c r="L182" s="161"/>
      <c r="M182" s="161"/>
      <c r="N182" s="161"/>
      <c r="O182" s="161"/>
      <c r="P182" s="161"/>
      <c r="Q182" s="161"/>
      <c r="R182" s="161"/>
      <c r="S182" s="161"/>
      <c r="T182" s="161"/>
      <c r="U182" s="161"/>
      <c r="V182" s="401"/>
      <c r="W182" s="105"/>
      <c r="AA182" s="155"/>
      <c r="AB182" s="155"/>
    </row>
    <row r="183" spans="1:28" s="103" customFormat="1" ht="11.25">
      <c r="A183" s="146"/>
      <c r="B183" s="146"/>
      <c r="D183" s="104"/>
      <c r="E183" s="114"/>
      <c r="F183" s="169"/>
      <c r="G183" s="99"/>
      <c r="H183" s="99"/>
      <c r="I183" s="99"/>
      <c r="J183" s="99"/>
      <c r="K183" s="99"/>
      <c r="L183" s="99"/>
      <c r="M183" s="99"/>
      <c r="N183" s="99"/>
      <c r="O183" s="99"/>
      <c r="P183" s="99"/>
      <c r="Q183" s="99"/>
      <c r="R183" s="99"/>
      <c r="S183" s="99"/>
      <c r="T183" s="99"/>
      <c r="U183" s="99"/>
      <c r="V183" s="100"/>
      <c r="W183" s="105"/>
      <c r="AA183" s="155"/>
      <c r="AB183" s="155"/>
    </row>
    <row r="184" spans="1:28" s="103" customFormat="1" ht="11.25">
      <c r="A184" s="146"/>
      <c r="B184" s="146"/>
      <c r="D184" s="104"/>
      <c r="E184" s="225" t="s">
        <v>310</v>
      </c>
      <c r="F184" s="164" t="s">
        <v>213</v>
      </c>
      <c r="G184" s="119">
        <f aca="true" t="shared" si="69" ref="G184:V184">G185+G188+G191</f>
        <v>0</v>
      </c>
      <c r="H184" s="119">
        <f t="shared" si="69"/>
        <v>0</v>
      </c>
      <c r="I184" s="119">
        <f t="shared" si="69"/>
        <v>0</v>
      </c>
      <c r="J184" s="119">
        <f t="shared" si="69"/>
        <v>0</v>
      </c>
      <c r="K184" s="119">
        <f t="shared" si="69"/>
        <v>0</v>
      </c>
      <c r="L184" s="119">
        <f t="shared" si="69"/>
        <v>0</v>
      </c>
      <c r="M184" s="119">
        <f t="shared" si="69"/>
        <v>0</v>
      </c>
      <c r="N184" s="119">
        <f t="shared" si="69"/>
        <v>0</v>
      </c>
      <c r="O184" s="119">
        <f t="shared" si="69"/>
        <v>0</v>
      </c>
      <c r="P184" s="119">
        <f t="shared" si="69"/>
        <v>0</v>
      </c>
      <c r="Q184" s="119">
        <f t="shared" si="69"/>
        <v>0</v>
      </c>
      <c r="R184" s="119">
        <f t="shared" si="69"/>
        <v>0</v>
      </c>
      <c r="S184" s="119">
        <f t="shared" si="69"/>
        <v>0</v>
      </c>
      <c r="T184" s="119">
        <f t="shared" si="69"/>
        <v>0</v>
      </c>
      <c r="U184" s="119">
        <f t="shared" si="69"/>
        <v>0</v>
      </c>
      <c r="V184" s="400">
        <f t="shared" si="69"/>
        <v>0</v>
      </c>
      <c r="W184" s="105"/>
      <c r="AA184" s="155"/>
      <c r="AB184" s="155"/>
    </row>
    <row r="185" spans="1:28" s="103" customFormat="1" ht="11.25">
      <c r="A185" s="146"/>
      <c r="B185" s="146"/>
      <c r="D185" s="104"/>
      <c r="E185" s="225" t="s">
        <v>311</v>
      </c>
      <c r="F185" s="165" t="s">
        <v>215</v>
      </c>
      <c r="G185" s="119">
        <f aca="true" t="shared" si="70" ref="G185:V185">SUM(G186:G187)</f>
        <v>0</v>
      </c>
      <c r="H185" s="119">
        <f t="shared" si="70"/>
        <v>0</v>
      </c>
      <c r="I185" s="119">
        <f t="shared" si="70"/>
        <v>0</v>
      </c>
      <c r="J185" s="119">
        <f t="shared" si="70"/>
        <v>0</v>
      </c>
      <c r="K185" s="119">
        <f t="shared" si="70"/>
        <v>0</v>
      </c>
      <c r="L185" s="119">
        <f t="shared" si="70"/>
        <v>0</v>
      </c>
      <c r="M185" s="119">
        <f t="shared" si="70"/>
        <v>0</v>
      </c>
      <c r="N185" s="119">
        <f t="shared" si="70"/>
        <v>0</v>
      </c>
      <c r="O185" s="119">
        <f t="shared" si="70"/>
        <v>0</v>
      </c>
      <c r="P185" s="119">
        <f t="shared" si="70"/>
        <v>0</v>
      </c>
      <c r="Q185" s="119">
        <f t="shared" si="70"/>
        <v>0</v>
      </c>
      <c r="R185" s="119">
        <f t="shared" si="70"/>
        <v>0</v>
      </c>
      <c r="S185" s="119">
        <f t="shared" si="70"/>
        <v>0</v>
      </c>
      <c r="T185" s="119">
        <f t="shared" si="70"/>
        <v>0</v>
      </c>
      <c r="U185" s="119">
        <f t="shared" si="70"/>
        <v>0</v>
      </c>
      <c r="V185" s="400">
        <f t="shared" si="70"/>
        <v>0</v>
      </c>
      <c r="W185" s="105"/>
      <c r="AA185" s="155"/>
      <c r="AB185" s="155"/>
    </row>
    <row r="186" spans="1:28" s="103" customFormat="1" ht="11.25" hidden="1">
      <c r="A186" s="146"/>
      <c r="B186" s="146"/>
      <c r="D186" s="104"/>
      <c r="E186" s="160" t="s">
        <v>312</v>
      </c>
      <c r="F186" s="174"/>
      <c r="G186" s="161"/>
      <c r="H186" s="161"/>
      <c r="I186" s="161"/>
      <c r="J186" s="161"/>
      <c r="K186" s="161"/>
      <c r="L186" s="161"/>
      <c r="M186" s="161"/>
      <c r="N186" s="161"/>
      <c r="O186" s="161"/>
      <c r="P186" s="161"/>
      <c r="Q186" s="161"/>
      <c r="R186" s="161"/>
      <c r="S186" s="161"/>
      <c r="T186" s="161"/>
      <c r="U186" s="161"/>
      <c r="V186" s="401"/>
      <c r="W186" s="105"/>
      <c r="AA186" s="155"/>
      <c r="AB186" s="155"/>
    </row>
    <row r="187" spans="1:28" s="103" customFormat="1" ht="11.25">
      <c r="A187" s="146"/>
      <c r="B187" s="146"/>
      <c r="D187" s="104"/>
      <c r="E187" s="114"/>
      <c r="F187" s="172"/>
      <c r="G187" s="99"/>
      <c r="H187" s="99"/>
      <c r="I187" s="99"/>
      <c r="J187" s="99"/>
      <c r="K187" s="99"/>
      <c r="L187" s="99"/>
      <c r="M187" s="99"/>
      <c r="N187" s="99"/>
      <c r="O187" s="99"/>
      <c r="P187" s="99"/>
      <c r="Q187" s="99"/>
      <c r="R187" s="99"/>
      <c r="S187" s="99"/>
      <c r="T187" s="99"/>
      <c r="U187" s="99"/>
      <c r="V187" s="100"/>
      <c r="W187" s="105"/>
      <c r="AA187" s="155"/>
      <c r="AB187" s="155"/>
    </row>
    <row r="188" spans="1:28" s="103" customFormat="1" ht="11.25">
      <c r="A188" s="146"/>
      <c r="B188" s="146"/>
      <c r="D188" s="104"/>
      <c r="E188" s="225" t="s">
        <v>313</v>
      </c>
      <c r="F188" s="165" t="s">
        <v>217</v>
      </c>
      <c r="G188" s="119">
        <f aca="true" t="shared" si="71" ref="G188:V188">SUM(G189:G190)</f>
        <v>0</v>
      </c>
      <c r="H188" s="119">
        <f t="shared" si="71"/>
        <v>0</v>
      </c>
      <c r="I188" s="119">
        <f t="shared" si="71"/>
        <v>0</v>
      </c>
      <c r="J188" s="119">
        <f t="shared" si="71"/>
        <v>0</v>
      </c>
      <c r="K188" s="119">
        <f t="shared" si="71"/>
        <v>0</v>
      </c>
      <c r="L188" s="119">
        <f t="shared" si="71"/>
        <v>0</v>
      </c>
      <c r="M188" s="119">
        <f t="shared" si="71"/>
        <v>0</v>
      </c>
      <c r="N188" s="119">
        <f t="shared" si="71"/>
        <v>0</v>
      </c>
      <c r="O188" s="119">
        <f t="shared" si="71"/>
        <v>0</v>
      </c>
      <c r="P188" s="119">
        <f t="shared" si="71"/>
        <v>0</v>
      </c>
      <c r="Q188" s="119">
        <f t="shared" si="71"/>
        <v>0</v>
      </c>
      <c r="R188" s="119">
        <f t="shared" si="71"/>
        <v>0</v>
      </c>
      <c r="S188" s="119">
        <f t="shared" si="71"/>
        <v>0</v>
      </c>
      <c r="T188" s="119">
        <f t="shared" si="71"/>
        <v>0</v>
      </c>
      <c r="U188" s="119">
        <f t="shared" si="71"/>
        <v>0</v>
      </c>
      <c r="V188" s="400">
        <f t="shared" si="71"/>
        <v>0</v>
      </c>
      <c r="W188" s="105"/>
      <c r="AA188" s="155"/>
      <c r="AB188" s="155"/>
    </row>
    <row r="189" spans="1:28" s="103" customFormat="1" ht="11.25" hidden="1">
      <c r="A189" s="146"/>
      <c r="B189" s="146"/>
      <c r="D189" s="104"/>
      <c r="E189" s="160" t="s">
        <v>314</v>
      </c>
      <c r="F189" s="174"/>
      <c r="G189" s="161"/>
      <c r="H189" s="161"/>
      <c r="I189" s="161"/>
      <c r="J189" s="161"/>
      <c r="K189" s="161"/>
      <c r="L189" s="161"/>
      <c r="M189" s="161"/>
      <c r="N189" s="161"/>
      <c r="O189" s="161"/>
      <c r="P189" s="161"/>
      <c r="Q189" s="161"/>
      <c r="R189" s="161"/>
      <c r="S189" s="161"/>
      <c r="T189" s="161"/>
      <c r="U189" s="161"/>
      <c r="V189" s="401"/>
      <c r="W189" s="105"/>
      <c r="AA189" s="155"/>
      <c r="AB189" s="155"/>
    </row>
    <row r="190" spans="1:28" s="103" customFormat="1" ht="11.25">
      <c r="A190" s="146"/>
      <c r="B190" s="146"/>
      <c r="D190" s="104"/>
      <c r="E190" s="114"/>
      <c r="F190" s="172"/>
      <c r="G190" s="99"/>
      <c r="H190" s="99"/>
      <c r="I190" s="99"/>
      <c r="J190" s="99"/>
      <c r="K190" s="99"/>
      <c r="L190" s="99"/>
      <c r="M190" s="99"/>
      <c r="N190" s="99"/>
      <c r="O190" s="99"/>
      <c r="P190" s="99"/>
      <c r="Q190" s="99"/>
      <c r="R190" s="99"/>
      <c r="S190" s="99"/>
      <c r="T190" s="99"/>
      <c r="U190" s="99"/>
      <c r="V190" s="100"/>
      <c r="W190" s="105"/>
      <c r="AA190" s="155"/>
      <c r="AB190" s="155"/>
    </row>
    <row r="191" spans="1:28" s="103" customFormat="1" ht="11.25">
      <c r="A191" s="146"/>
      <c r="B191" s="146"/>
      <c r="D191" s="104"/>
      <c r="E191" s="225" t="s">
        <v>315</v>
      </c>
      <c r="F191" s="165" t="s">
        <v>220</v>
      </c>
      <c r="G191" s="119">
        <f aca="true" t="shared" si="72" ref="G191:V191">SUM(G192:G193)</f>
        <v>0</v>
      </c>
      <c r="H191" s="119">
        <f t="shared" si="72"/>
        <v>0</v>
      </c>
      <c r="I191" s="119">
        <f t="shared" si="72"/>
        <v>0</v>
      </c>
      <c r="J191" s="119">
        <f t="shared" si="72"/>
        <v>0</v>
      </c>
      <c r="K191" s="119">
        <f t="shared" si="72"/>
        <v>0</v>
      </c>
      <c r="L191" s="119">
        <f t="shared" si="72"/>
        <v>0</v>
      </c>
      <c r="M191" s="119">
        <f t="shared" si="72"/>
        <v>0</v>
      </c>
      <c r="N191" s="119">
        <f t="shared" si="72"/>
        <v>0</v>
      </c>
      <c r="O191" s="119">
        <f t="shared" si="72"/>
        <v>0</v>
      </c>
      <c r="P191" s="119">
        <f t="shared" si="72"/>
        <v>0</v>
      </c>
      <c r="Q191" s="119">
        <f t="shared" si="72"/>
        <v>0</v>
      </c>
      <c r="R191" s="119">
        <f t="shared" si="72"/>
        <v>0</v>
      </c>
      <c r="S191" s="119">
        <f t="shared" si="72"/>
        <v>0</v>
      </c>
      <c r="T191" s="119">
        <f t="shared" si="72"/>
        <v>0</v>
      </c>
      <c r="U191" s="119">
        <f t="shared" si="72"/>
        <v>0</v>
      </c>
      <c r="V191" s="400">
        <f t="shared" si="72"/>
        <v>0</v>
      </c>
      <c r="W191" s="105"/>
      <c r="AA191" s="155"/>
      <c r="AB191" s="155"/>
    </row>
    <row r="192" spans="1:28" s="103" customFormat="1" ht="11.25" hidden="1">
      <c r="A192" s="146"/>
      <c r="B192" s="146"/>
      <c r="D192" s="104"/>
      <c r="E192" s="160" t="s">
        <v>316</v>
      </c>
      <c r="F192" s="174"/>
      <c r="G192" s="161"/>
      <c r="H192" s="161"/>
      <c r="I192" s="161"/>
      <c r="J192" s="161"/>
      <c r="K192" s="161"/>
      <c r="L192" s="161"/>
      <c r="M192" s="161"/>
      <c r="N192" s="161"/>
      <c r="O192" s="161"/>
      <c r="P192" s="161"/>
      <c r="Q192" s="161"/>
      <c r="R192" s="161"/>
      <c r="S192" s="161"/>
      <c r="T192" s="161"/>
      <c r="U192" s="161"/>
      <c r="V192" s="401"/>
      <c r="W192" s="105"/>
      <c r="AA192" s="155"/>
      <c r="AB192" s="155"/>
    </row>
    <row r="193" spans="1:28" s="103" customFormat="1" ht="11.25">
      <c r="A193" s="146"/>
      <c r="B193" s="146"/>
      <c r="D193" s="104"/>
      <c r="E193" s="114"/>
      <c r="F193" s="172"/>
      <c r="G193" s="99"/>
      <c r="H193" s="99"/>
      <c r="I193" s="99"/>
      <c r="J193" s="99"/>
      <c r="K193" s="99"/>
      <c r="L193" s="99"/>
      <c r="M193" s="99"/>
      <c r="N193" s="99"/>
      <c r="O193" s="99"/>
      <c r="P193" s="99"/>
      <c r="Q193" s="99"/>
      <c r="R193" s="99"/>
      <c r="S193" s="99"/>
      <c r="T193" s="99"/>
      <c r="U193" s="99"/>
      <c r="V193" s="100"/>
      <c r="W193" s="105"/>
      <c r="AA193" s="155"/>
      <c r="AB193" s="155"/>
    </row>
    <row r="194" spans="1:28" s="103" customFormat="1" ht="11.25">
      <c r="A194" s="146"/>
      <c r="B194" s="146"/>
      <c r="D194" s="104"/>
      <c r="E194" s="225" t="s">
        <v>317</v>
      </c>
      <c r="F194" s="164" t="s">
        <v>222</v>
      </c>
      <c r="G194" s="119">
        <f aca="true" t="shared" si="73" ref="G194:V194">SUM(G195:G196)</f>
        <v>0</v>
      </c>
      <c r="H194" s="119">
        <f t="shared" si="73"/>
        <v>0</v>
      </c>
      <c r="I194" s="119">
        <f t="shared" si="73"/>
        <v>0</v>
      </c>
      <c r="J194" s="119">
        <f t="shared" si="73"/>
        <v>0</v>
      </c>
      <c r="K194" s="119">
        <f t="shared" si="73"/>
        <v>0</v>
      </c>
      <c r="L194" s="119">
        <f t="shared" si="73"/>
        <v>0</v>
      </c>
      <c r="M194" s="119">
        <f t="shared" si="73"/>
        <v>0</v>
      </c>
      <c r="N194" s="119">
        <f t="shared" si="73"/>
        <v>0</v>
      </c>
      <c r="O194" s="119">
        <f t="shared" si="73"/>
        <v>0</v>
      </c>
      <c r="P194" s="119">
        <f t="shared" si="73"/>
        <v>0</v>
      </c>
      <c r="Q194" s="119">
        <f t="shared" si="73"/>
        <v>0</v>
      </c>
      <c r="R194" s="119">
        <f t="shared" si="73"/>
        <v>0</v>
      </c>
      <c r="S194" s="119">
        <f t="shared" si="73"/>
        <v>0</v>
      </c>
      <c r="T194" s="119">
        <f t="shared" si="73"/>
        <v>0</v>
      </c>
      <c r="U194" s="119">
        <f t="shared" si="73"/>
        <v>0</v>
      </c>
      <c r="V194" s="400">
        <f t="shared" si="73"/>
        <v>0</v>
      </c>
      <c r="W194" s="105"/>
      <c r="AA194" s="155"/>
      <c r="AB194" s="155"/>
    </row>
    <row r="195" spans="1:28" s="103" customFormat="1" ht="11.25" hidden="1">
      <c r="A195" s="146"/>
      <c r="B195" s="146"/>
      <c r="D195" s="104"/>
      <c r="E195" s="160" t="s">
        <v>318</v>
      </c>
      <c r="F195" s="175"/>
      <c r="G195" s="161"/>
      <c r="H195" s="161"/>
      <c r="I195" s="161"/>
      <c r="J195" s="161"/>
      <c r="K195" s="161"/>
      <c r="L195" s="161"/>
      <c r="M195" s="161"/>
      <c r="N195" s="161"/>
      <c r="O195" s="161"/>
      <c r="P195" s="161"/>
      <c r="Q195" s="161"/>
      <c r="R195" s="161"/>
      <c r="S195" s="161"/>
      <c r="T195" s="161"/>
      <c r="U195" s="161"/>
      <c r="V195" s="401"/>
      <c r="W195" s="105"/>
      <c r="AA195" s="155"/>
      <c r="AB195" s="155"/>
    </row>
    <row r="196" spans="1:28" s="103" customFormat="1" ht="11.25">
      <c r="A196" s="146"/>
      <c r="B196" s="146"/>
      <c r="D196" s="104"/>
      <c r="E196" s="114"/>
      <c r="F196" s="141"/>
      <c r="G196" s="99"/>
      <c r="H196" s="99"/>
      <c r="I196" s="99"/>
      <c r="J196" s="99"/>
      <c r="K196" s="99"/>
      <c r="L196" s="99"/>
      <c r="M196" s="99"/>
      <c r="N196" s="99"/>
      <c r="O196" s="99"/>
      <c r="P196" s="99"/>
      <c r="Q196" s="99"/>
      <c r="R196" s="99"/>
      <c r="S196" s="99"/>
      <c r="T196" s="99"/>
      <c r="U196" s="99"/>
      <c r="V196" s="100"/>
      <c r="W196" s="105"/>
      <c r="AA196" s="155"/>
      <c r="AB196" s="155"/>
    </row>
    <row r="197" spans="1:28" s="103" customFormat="1" ht="22.5">
      <c r="A197" s="146"/>
      <c r="B197" s="146"/>
      <c r="D197" s="104"/>
      <c r="E197" s="170" t="s">
        <v>69</v>
      </c>
      <c r="F197" s="179" t="s">
        <v>265</v>
      </c>
      <c r="G197" s="234">
        <f aca="true" t="shared" si="74" ref="G197:V197">G198+G225+G235</f>
        <v>0</v>
      </c>
      <c r="H197" s="234">
        <f t="shared" si="74"/>
        <v>0</v>
      </c>
      <c r="I197" s="234">
        <f t="shared" si="74"/>
        <v>0</v>
      </c>
      <c r="J197" s="234">
        <f t="shared" si="74"/>
        <v>0</v>
      </c>
      <c r="K197" s="234">
        <f t="shared" si="74"/>
        <v>0</v>
      </c>
      <c r="L197" s="234">
        <f t="shared" si="74"/>
        <v>0</v>
      </c>
      <c r="M197" s="234">
        <f t="shared" si="74"/>
        <v>0</v>
      </c>
      <c r="N197" s="234">
        <f t="shared" si="74"/>
        <v>0</v>
      </c>
      <c r="O197" s="234">
        <f t="shared" si="74"/>
        <v>0</v>
      </c>
      <c r="P197" s="234">
        <f t="shared" si="74"/>
        <v>0</v>
      </c>
      <c r="Q197" s="234">
        <f t="shared" si="74"/>
        <v>0</v>
      </c>
      <c r="R197" s="234">
        <f t="shared" si="74"/>
        <v>0</v>
      </c>
      <c r="S197" s="234">
        <f t="shared" si="74"/>
        <v>0</v>
      </c>
      <c r="T197" s="234">
        <f t="shared" si="74"/>
        <v>0</v>
      </c>
      <c r="U197" s="234">
        <f t="shared" si="74"/>
        <v>0</v>
      </c>
      <c r="V197" s="399">
        <f t="shared" si="74"/>
        <v>0</v>
      </c>
      <c r="W197" s="105"/>
      <c r="AA197" s="155"/>
      <c r="AB197" s="155"/>
    </row>
    <row r="198" spans="1:28" s="103" customFormat="1" ht="11.25">
      <c r="A198" s="146"/>
      <c r="B198" s="146"/>
      <c r="D198" s="104"/>
      <c r="E198" s="171" t="s">
        <v>319</v>
      </c>
      <c r="F198" s="164" t="s">
        <v>183</v>
      </c>
      <c r="G198" s="119">
        <f aca="true" t="shared" si="75" ref="G198:V198">G199+G212</f>
        <v>0</v>
      </c>
      <c r="H198" s="119">
        <f t="shared" si="75"/>
        <v>0</v>
      </c>
      <c r="I198" s="119">
        <f t="shared" si="75"/>
        <v>0</v>
      </c>
      <c r="J198" s="119">
        <f t="shared" si="75"/>
        <v>0</v>
      </c>
      <c r="K198" s="119">
        <f t="shared" si="75"/>
        <v>0</v>
      </c>
      <c r="L198" s="119">
        <f t="shared" si="75"/>
        <v>0</v>
      </c>
      <c r="M198" s="119">
        <f t="shared" si="75"/>
        <v>0</v>
      </c>
      <c r="N198" s="119">
        <f t="shared" si="75"/>
        <v>0</v>
      </c>
      <c r="O198" s="119">
        <f t="shared" si="75"/>
        <v>0</v>
      </c>
      <c r="P198" s="119">
        <f t="shared" si="75"/>
        <v>0</v>
      </c>
      <c r="Q198" s="119">
        <f t="shared" si="75"/>
        <v>0</v>
      </c>
      <c r="R198" s="119">
        <f t="shared" si="75"/>
        <v>0</v>
      </c>
      <c r="S198" s="119">
        <f t="shared" si="75"/>
        <v>0</v>
      </c>
      <c r="T198" s="119">
        <f t="shared" si="75"/>
        <v>0</v>
      </c>
      <c r="U198" s="119">
        <f t="shared" si="75"/>
        <v>0</v>
      </c>
      <c r="V198" s="400">
        <f t="shared" si="75"/>
        <v>0</v>
      </c>
      <c r="W198" s="105"/>
      <c r="AA198" s="155"/>
      <c r="AB198" s="155"/>
    </row>
    <row r="199" spans="1:28" s="103" customFormat="1" ht="11.25">
      <c r="A199" s="146"/>
      <c r="B199" s="146"/>
      <c r="D199" s="104"/>
      <c r="E199" s="171" t="s">
        <v>320</v>
      </c>
      <c r="F199" s="165" t="s">
        <v>184</v>
      </c>
      <c r="G199" s="119">
        <f aca="true" t="shared" si="76" ref="G199:V199">G200+G203+G206+G209</f>
        <v>0</v>
      </c>
      <c r="H199" s="119">
        <f t="shared" si="76"/>
        <v>0</v>
      </c>
      <c r="I199" s="119">
        <f t="shared" si="76"/>
        <v>0</v>
      </c>
      <c r="J199" s="119">
        <f t="shared" si="76"/>
        <v>0</v>
      </c>
      <c r="K199" s="119">
        <f t="shared" si="76"/>
        <v>0</v>
      </c>
      <c r="L199" s="119">
        <f t="shared" si="76"/>
        <v>0</v>
      </c>
      <c r="M199" s="119">
        <f t="shared" si="76"/>
        <v>0</v>
      </c>
      <c r="N199" s="119">
        <f t="shared" si="76"/>
        <v>0</v>
      </c>
      <c r="O199" s="119">
        <f t="shared" si="76"/>
        <v>0</v>
      </c>
      <c r="P199" s="119">
        <f t="shared" si="76"/>
        <v>0</v>
      </c>
      <c r="Q199" s="119">
        <f t="shared" si="76"/>
        <v>0</v>
      </c>
      <c r="R199" s="119">
        <f t="shared" si="76"/>
        <v>0</v>
      </c>
      <c r="S199" s="119">
        <f t="shared" si="76"/>
        <v>0</v>
      </c>
      <c r="T199" s="119">
        <f t="shared" si="76"/>
        <v>0</v>
      </c>
      <c r="U199" s="119">
        <f t="shared" si="76"/>
        <v>0</v>
      </c>
      <c r="V199" s="400">
        <f t="shared" si="76"/>
        <v>0</v>
      </c>
      <c r="W199" s="105"/>
      <c r="AA199" s="155"/>
      <c r="AB199" s="155"/>
    </row>
    <row r="200" spans="1:28" s="103" customFormat="1" ht="11.25">
      <c r="A200" s="146"/>
      <c r="B200" s="146"/>
      <c r="D200" s="104"/>
      <c r="E200" s="171" t="s">
        <v>321</v>
      </c>
      <c r="F200" s="166" t="s">
        <v>185</v>
      </c>
      <c r="G200" s="119">
        <f aca="true" t="shared" si="77" ref="G200:V200">SUM(G201:G202)</f>
        <v>0</v>
      </c>
      <c r="H200" s="119">
        <f t="shared" si="77"/>
        <v>0</v>
      </c>
      <c r="I200" s="119">
        <f t="shared" si="77"/>
        <v>0</v>
      </c>
      <c r="J200" s="119">
        <f t="shared" si="77"/>
        <v>0</v>
      </c>
      <c r="K200" s="119">
        <f t="shared" si="77"/>
        <v>0</v>
      </c>
      <c r="L200" s="119">
        <f t="shared" si="77"/>
        <v>0</v>
      </c>
      <c r="M200" s="119">
        <f t="shared" si="77"/>
        <v>0</v>
      </c>
      <c r="N200" s="119">
        <f t="shared" si="77"/>
        <v>0</v>
      </c>
      <c r="O200" s="119">
        <f t="shared" si="77"/>
        <v>0</v>
      </c>
      <c r="P200" s="119">
        <f t="shared" si="77"/>
        <v>0</v>
      </c>
      <c r="Q200" s="119">
        <f t="shared" si="77"/>
        <v>0</v>
      </c>
      <c r="R200" s="119">
        <f t="shared" si="77"/>
        <v>0</v>
      </c>
      <c r="S200" s="119">
        <f t="shared" si="77"/>
        <v>0</v>
      </c>
      <c r="T200" s="119">
        <f t="shared" si="77"/>
        <v>0</v>
      </c>
      <c r="U200" s="119">
        <f t="shared" si="77"/>
        <v>0</v>
      </c>
      <c r="V200" s="400">
        <f t="shared" si="77"/>
        <v>0</v>
      </c>
      <c r="W200" s="105"/>
      <c r="AA200" s="155"/>
      <c r="AB200" s="155"/>
    </row>
    <row r="201" spans="1:28" s="103" customFormat="1" ht="11.25" hidden="1">
      <c r="A201" s="146"/>
      <c r="B201" s="146"/>
      <c r="D201" s="104"/>
      <c r="E201" s="160" t="s">
        <v>322</v>
      </c>
      <c r="F201" s="177"/>
      <c r="G201" s="161"/>
      <c r="H201" s="161"/>
      <c r="I201" s="161"/>
      <c r="J201" s="161"/>
      <c r="K201" s="161"/>
      <c r="L201" s="161"/>
      <c r="M201" s="161"/>
      <c r="N201" s="161"/>
      <c r="O201" s="161"/>
      <c r="P201" s="161"/>
      <c r="Q201" s="161"/>
      <c r="R201" s="161"/>
      <c r="S201" s="161"/>
      <c r="T201" s="161"/>
      <c r="U201" s="161"/>
      <c r="V201" s="401"/>
      <c r="W201" s="105"/>
      <c r="AA201" s="155"/>
      <c r="AB201" s="155"/>
    </row>
    <row r="202" spans="1:28" s="103" customFormat="1" ht="11.25">
      <c r="A202" s="146"/>
      <c r="B202" s="146"/>
      <c r="D202" s="104"/>
      <c r="E202" s="114"/>
      <c r="F202" s="169"/>
      <c r="G202" s="99"/>
      <c r="H202" s="99"/>
      <c r="I202" s="99"/>
      <c r="J202" s="99"/>
      <c r="K202" s="99"/>
      <c r="L202" s="99"/>
      <c r="M202" s="99"/>
      <c r="N202" s="99"/>
      <c r="O202" s="99"/>
      <c r="P202" s="99"/>
      <c r="Q202" s="99"/>
      <c r="R202" s="99"/>
      <c r="S202" s="99"/>
      <c r="T202" s="99"/>
      <c r="U202" s="99"/>
      <c r="V202" s="100"/>
      <c r="W202" s="105"/>
      <c r="AA202" s="155"/>
      <c r="AB202" s="155"/>
    </row>
    <row r="203" spans="1:28" s="103" customFormat="1" ht="11.25">
      <c r="A203" s="146"/>
      <c r="B203" s="146"/>
      <c r="D203" s="104"/>
      <c r="E203" s="171" t="s">
        <v>323</v>
      </c>
      <c r="F203" s="166" t="s">
        <v>193</v>
      </c>
      <c r="G203" s="119">
        <f aca="true" t="shared" si="78" ref="G203:V203">SUM(G204:G205)</f>
        <v>0</v>
      </c>
      <c r="H203" s="119">
        <f t="shared" si="78"/>
        <v>0</v>
      </c>
      <c r="I203" s="119">
        <f t="shared" si="78"/>
        <v>0</v>
      </c>
      <c r="J203" s="119">
        <f t="shared" si="78"/>
        <v>0</v>
      </c>
      <c r="K203" s="119">
        <f t="shared" si="78"/>
        <v>0</v>
      </c>
      <c r="L203" s="119">
        <f t="shared" si="78"/>
        <v>0</v>
      </c>
      <c r="M203" s="119">
        <f t="shared" si="78"/>
        <v>0</v>
      </c>
      <c r="N203" s="119">
        <f t="shared" si="78"/>
        <v>0</v>
      </c>
      <c r="O203" s="119">
        <f t="shared" si="78"/>
        <v>0</v>
      </c>
      <c r="P203" s="119">
        <f t="shared" si="78"/>
        <v>0</v>
      </c>
      <c r="Q203" s="119">
        <f t="shared" si="78"/>
        <v>0</v>
      </c>
      <c r="R203" s="119">
        <f t="shared" si="78"/>
        <v>0</v>
      </c>
      <c r="S203" s="119">
        <f t="shared" si="78"/>
        <v>0</v>
      </c>
      <c r="T203" s="119">
        <f t="shared" si="78"/>
        <v>0</v>
      </c>
      <c r="U203" s="119">
        <f t="shared" si="78"/>
        <v>0</v>
      </c>
      <c r="V203" s="400">
        <f t="shared" si="78"/>
        <v>0</v>
      </c>
      <c r="W203" s="105"/>
      <c r="AA203" s="155"/>
      <c r="AB203" s="155"/>
    </row>
    <row r="204" spans="1:28" s="103" customFormat="1" ht="11.25" hidden="1">
      <c r="A204" s="146"/>
      <c r="B204" s="146"/>
      <c r="D204" s="104"/>
      <c r="E204" s="160" t="s">
        <v>324</v>
      </c>
      <c r="F204" s="173"/>
      <c r="G204" s="161"/>
      <c r="H204" s="161"/>
      <c r="I204" s="161"/>
      <c r="J204" s="161"/>
      <c r="K204" s="161"/>
      <c r="L204" s="161"/>
      <c r="M204" s="161"/>
      <c r="N204" s="161"/>
      <c r="O204" s="161"/>
      <c r="P204" s="161"/>
      <c r="Q204" s="161"/>
      <c r="R204" s="161"/>
      <c r="S204" s="161"/>
      <c r="T204" s="161"/>
      <c r="U204" s="161"/>
      <c r="V204" s="401"/>
      <c r="W204" s="105"/>
      <c r="AA204" s="155"/>
      <c r="AB204" s="155"/>
    </row>
    <row r="205" spans="1:28" s="103" customFormat="1" ht="11.25">
      <c r="A205" s="146"/>
      <c r="B205" s="146"/>
      <c r="D205" s="104"/>
      <c r="E205" s="114"/>
      <c r="F205" s="169"/>
      <c r="G205" s="99"/>
      <c r="H205" s="99"/>
      <c r="I205" s="99"/>
      <c r="J205" s="99"/>
      <c r="K205" s="99"/>
      <c r="L205" s="99"/>
      <c r="M205" s="99"/>
      <c r="N205" s="99"/>
      <c r="O205" s="99"/>
      <c r="P205" s="99"/>
      <c r="Q205" s="99"/>
      <c r="R205" s="99"/>
      <c r="S205" s="99"/>
      <c r="T205" s="99"/>
      <c r="U205" s="99"/>
      <c r="V205" s="100"/>
      <c r="W205" s="105"/>
      <c r="AA205" s="155"/>
      <c r="AB205" s="155"/>
    </row>
    <row r="206" spans="1:28" s="103" customFormat="1" ht="11.25">
      <c r="A206" s="146"/>
      <c r="B206" s="146"/>
      <c r="D206" s="104"/>
      <c r="E206" s="171" t="s">
        <v>325</v>
      </c>
      <c r="F206" s="166" t="s">
        <v>194</v>
      </c>
      <c r="G206" s="119">
        <f aca="true" t="shared" si="79" ref="G206:V206">SUM(G207:G208)</f>
        <v>0</v>
      </c>
      <c r="H206" s="119">
        <f t="shared" si="79"/>
        <v>0</v>
      </c>
      <c r="I206" s="119">
        <f t="shared" si="79"/>
        <v>0</v>
      </c>
      <c r="J206" s="119">
        <f t="shared" si="79"/>
        <v>0</v>
      </c>
      <c r="K206" s="119">
        <f t="shared" si="79"/>
        <v>0</v>
      </c>
      <c r="L206" s="119">
        <f t="shared" si="79"/>
        <v>0</v>
      </c>
      <c r="M206" s="119">
        <f t="shared" si="79"/>
        <v>0</v>
      </c>
      <c r="N206" s="119">
        <f t="shared" si="79"/>
        <v>0</v>
      </c>
      <c r="O206" s="119">
        <f t="shared" si="79"/>
        <v>0</v>
      </c>
      <c r="P206" s="119">
        <f t="shared" si="79"/>
        <v>0</v>
      </c>
      <c r="Q206" s="119">
        <f t="shared" si="79"/>
        <v>0</v>
      </c>
      <c r="R206" s="119">
        <f t="shared" si="79"/>
        <v>0</v>
      </c>
      <c r="S206" s="119">
        <f t="shared" si="79"/>
        <v>0</v>
      </c>
      <c r="T206" s="119">
        <f t="shared" si="79"/>
        <v>0</v>
      </c>
      <c r="U206" s="119">
        <f t="shared" si="79"/>
        <v>0</v>
      </c>
      <c r="V206" s="400">
        <f t="shared" si="79"/>
        <v>0</v>
      </c>
      <c r="W206" s="105"/>
      <c r="AA206" s="155"/>
      <c r="AB206" s="155"/>
    </row>
    <row r="207" spans="1:28" s="103" customFormat="1" ht="11.25" hidden="1">
      <c r="A207" s="146"/>
      <c r="B207" s="146"/>
      <c r="D207" s="104"/>
      <c r="E207" s="160" t="s">
        <v>326</v>
      </c>
      <c r="F207" s="173"/>
      <c r="G207" s="161"/>
      <c r="H207" s="161"/>
      <c r="I207" s="161"/>
      <c r="J207" s="161"/>
      <c r="K207" s="161"/>
      <c r="L207" s="161"/>
      <c r="M207" s="161"/>
      <c r="N207" s="161"/>
      <c r="O207" s="161"/>
      <c r="P207" s="161"/>
      <c r="Q207" s="161"/>
      <c r="R207" s="161"/>
      <c r="S207" s="161"/>
      <c r="T207" s="161"/>
      <c r="U207" s="161"/>
      <c r="V207" s="401"/>
      <c r="W207" s="105"/>
      <c r="AA207" s="155"/>
      <c r="AB207" s="155"/>
    </row>
    <row r="208" spans="1:28" s="103" customFormat="1" ht="11.25">
      <c r="A208" s="146"/>
      <c r="B208" s="146"/>
      <c r="D208" s="104"/>
      <c r="E208" s="114"/>
      <c r="F208" s="169"/>
      <c r="G208" s="99"/>
      <c r="H208" s="99"/>
      <c r="I208" s="99"/>
      <c r="J208" s="99"/>
      <c r="K208" s="99"/>
      <c r="L208" s="99"/>
      <c r="M208" s="99"/>
      <c r="N208" s="99"/>
      <c r="O208" s="99"/>
      <c r="P208" s="99"/>
      <c r="Q208" s="99"/>
      <c r="R208" s="99"/>
      <c r="S208" s="99"/>
      <c r="T208" s="99"/>
      <c r="U208" s="99"/>
      <c r="V208" s="100"/>
      <c r="W208" s="105"/>
      <c r="AA208" s="155"/>
      <c r="AB208" s="155"/>
    </row>
    <row r="209" spans="1:28" s="103" customFormat="1" ht="11.25">
      <c r="A209" s="146"/>
      <c r="B209" s="146"/>
      <c r="D209" s="104"/>
      <c r="E209" s="171" t="s">
        <v>327</v>
      </c>
      <c r="F209" s="166" t="s">
        <v>230</v>
      </c>
      <c r="G209" s="119">
        <f aca="true" t="shared" si="80" ref="G209:V209">SUM(G210:G211)</f>
        <v>0</v>
      </c>
      <c r="H209" s="119">
        <f t="shared" si="80"/>
        <v>0</v>
      </c>
      <c r="I209" s="119">
        <f t="shared" si="80"/>
        <v>0</v>
      </c>
      <c r="J209" s="119">
        <f t="shared" si="80"/>
        <v>0</v>
      </c>
      <c r="K209" s="119">
        <f t="shared" si="80"/>
        <v>0</v>
      </c>
      <c r="L209" s="119">
        <f t="shared" si="80"/>
        <v>0</v>
      </c>
      <c r="M209" s="119">
        <f t="shared" si="80"/>
        <v>0</v>
      </c>
      <c r="N209" s="119">
        <f t="shared" si="80"/>
        <v>0</v>
      </c>
      <c r="O209" s="119">
        <f t="shared" si="80"/>
        <v>0</v>
      </c>
      <c r="P209" s="119">
        <f t="shared" si="80"/>
        <v>0</v>
      </c>
      <c r="Q209" s="119">
        <f t="shared" si="80"/>
        <v>0</v>
      </c>
      <c r="R209" s="119">
        <f t="shared" si="80"/>
        <v>0</v>
      </c>
      <c r="S209" s="119">
        <f t="shared" si="80"/>
        <v>0</v>
      </c>
      <c r="T209" s="119">
        <f t="shared" si="80"/>
        <v>0</v>
      </c>
      <c r="U209" s="119">
        <f t="shared" si="80"/>
        <v>0</v>
      </c>
      <c r="V209" s="400">
        <f t="shared" si="80"/>
        <v>0</v>
      </c>
      <c r="W209" s="105"/>
      <c r="AA209" s="155"/>
      <c r="AB209" s="155"/>
    </row>
    <row r="210" spans="1:28" s="103" customFormat="1" ht="11.25" hidden="1">
      <c r="A210" s="146"/>
      <c r="B210" s="146"/>
      <c r="D210" s="104"/>
      <c r="E210" s="160" t="s">
        <v>328</v>
      </c>
      <c r="F210" s="173"/>
      <c r="G210" s="161"/>
      <c r="H210" s="161"/>
      <c r="I210" s="161"/>
      <c r="J210" s="161"/>
      <c r="K210" s="161"/>
      <c r="L210" s="161"/>
      <c r="M210" s="161"/>
      <c r="N210" s="161"/>
      <c r="O210" s="161"/>
      <c r="P210" s="161"/>
      <c r="Q210" s="161"/>
      <c r="R210" s="161"/>
      <c r="S210" s="161"/>
      <c r="T210" s="161"/>
      <c r="U210" s="161"/>
      <c r="V210" s="401"/>
      <c r="W210" s="105"/>
      <c r="AA210" s="155"/>
      <c r="AB210" s="155"/>
    </row>
    <row r="211" spans="1:28" s="103" customFormat="1" ht="11.25">
      <c r="A211" s="146"/>
      <c r="B211" s="146"/>
      <c r="D211" s="104"/>
      <c r="E211" s="114"/>
      <c r="F211" s="169"/>
      <c r="G211" s="99"/>
      <c r="H211" s="99"/>
      <c r="I211" s="99"/>
      <c r="J211" s="99"/>
      <c r="K211" s="99"/>
      <c r="L211" s="99"/>
      <c r="M211" s="99"/>
      <c r="N211" s="99"/>
      <c r="O211" s="99"/>
      <c r="P211" s="99"/>
      <c r="Q211" s="99"/>
      <c r="R211" s="99"/>
      <c r="S211" s="99"/>
      <c r="T211" s="99"/>
      <c r="U211" s="99"/>
      <c r="V211" s="100"/>
      <c r="W211" s="105"/>
      <c r="AA211" s="155"/>
      <c r="AB211" s="155"/>
    </row>
    <row r="212" spans="1:28" s="103" customFormat="1" ht="11.25">
      <c r="A212" s="146"/>
      <c r="B212" s="146"/>
      <c r="D212" s="104"/>
      <c r="E212" s="171" t="s">
        <v>329</v>
      </c>
      <c r="F212" s="165" t="s">
        <v>200</v>
      </c>
      <c r="G212" s="119">
        <f aca="true" t="shared" si="81" ref="G212:V212">G213+G216+G219+G222</f>
        <v>0</v>
      </c>
      <c r="H212" s="119">
        <f t="shared" si="81"/>
        <v>0</v>
      </c>
      <c r="I212" s="119">
        <f t="shared" si="81"/>
        <v>0</v>
      </c>
      <c r="J212" s="119">
        <f t="shared" si="81"/>
        <v>0</v>
      </c>
      <c r="K212" s="119">
        <f t="shared" si="81"/>
        <v>0</v>
      </c>
      <c r="L212" s="119">
        <f t="shared" si="81"/>
        <v>0</v>
      </c>
      <c r="M212" s="119">
        <f t="shared" si="81"/>
        <v>0</v>
      </c>
      <c r="N212" s="119">
        <f t="shared" si="81"/>
        <v>0</v>
      </c>
      <c r="O212" s="119">
        <f t="shared" si="81"/>
        <v>0</v>
      </c>
      <c r="P212" s="119">
        <f t="shared" si="81"/>
        <v>0</v>
      </c>
      <c r="Q212" s="119">
        <f t="shared" si="81"/>
        <v>0</v>
      </c>
      <c r="R212" s="119">
        <f t="shared" si="81"/>
        <v>0</v>
      </c>
      <c r="S212" s="119">
        <f t="shared" si="81"/>
        <v>0</v>
      </c>
      <c r="T212" s="119">
        <f t="shared" si="81"/>
        <v>0</v>
      </c>
      <c r="U212" s="119">
        <f t="shared" si="81"/>
        <v>0</v>
      </c>
      <c r="V212" s="400">
        <f t="shared" si="81"/>
        <v>0</v>
      </c>
      <c r="W212" s="105"/>
      <c r="AA212" s="155"/>
      <c r="AB212" s="155"/>
    </row>
    <row r="213" spans="1:28" s="103" customFormat="1" ht="11.25">
      <c r="A213" s="146"/>
      <c r="B213" s="146"/>
      <c r="D213" s="104"/>
      <c r="E213" s="171" t="s">
        <v>330</v>
      </c>
      <c r="F213" s="166" t="s">
        <v>207</v>
      </c>
      <c r="G213" s="119">
        <f aca="true" t="shared" si="82" ref="G213:V213">SUM(G214:G215)</f>
        <v>0</v>
      </c>
      <c r="H213" s="119">
        <f t="shared" si="82"/>
        <v>0</v>
      </c>
      <c r="I213" s="119">
        <f t="shared" si="82"/>
        <v>0</v>
      </c>
      <c r="J213" s="119">
        <f t="shared" si="82"/>
        <v>0</v>
      </c>
      <c r="K213" s="119">
        <f t="shared" si="82"/>
        <v>0</v>
      </c>
      <c r="L213" s="119">
        <f t="shared" si="82"/>
        <v>0</v>
      </c>
      <c r="M213" s="119">
        <f t="shared" si="82"/>
        <v>0</v>
      </c>
      <c r="N213" s="119">
        <f t="shared" si="82"/>
        <v>0</v>
      </c>
      <c r="O213" s="119">
        <f t="shared" si="82"/>
        <v>0</v>
      </c>
      <c r="P213" s="119">
        <f t="shared" si="82"/>
        <v>0</v>
      </c>
      <c r="Q213" s="119">
        <f t="shared" si="82"/>
        <v>0</v>
      </c>
      <c r="R213" s="119">
        <f t="shared" si="82"/>
        <v>0</v>
      </c>
      <c r="S213" s="119">
        <f t="shared" si="82"/>
        <v>0</v>
      </c>
      <c r="T213" s="119">
        <f t="shared" si="82"/>
        <v>0</v>
      </c>
      <c r="U213" s="119">
        <f t="shared" si="82"/>
        <v>0</v>
      </c>
      <c r="V213" s="400">
        <f t="shared" si="82"/>
        <v>0</v>
      </c>
      <c r="W213" s="105"/>
      <c r="AA213" s="155"/>
      <c r="AB213" s="155"/>
    </row>
    <row r="214" spans="1:28" s="103" customFormat="1" ht="11.25" hidden="1">
      <c r="A214" s="146"/>
      <c r="B214" s="146"/>
      <c r="D214" s="104"/>
      <c r="E214" s="160" t="s">
        <v>331</v>
      </c>
      <c r="F214" s="173"/>
      <c r="G214" s="161"/>
      <c r="H214" s="161"/>
      <c r="I214" s="161"/>
      <c r="J214" s="161"/>
      <c r="K214" s="161"/>
      <c r="L214" s="161"/>
      <c r="M214" s="161"/>
      <c r="N214" s="161"/>
      <c r="O214" s="161"/>
      <c r="P214" s="161"/>
      <c r="Q214" s="161"/>
      <c r="R214" s="161"/>
      <c r="S214" s="161"/>
      <c r="T214" s="161"/>
      <c r="U214" s="161"/>
      <c r="V214" s="401"/>
      <c r="W214" s="105"/>
      <c r="AA214" s="155"/>
      <c r="AB214" s="155"/>
    </row>
    <row r="215" spans="1:28" s="103" customFormat="1" ht="11.25">
      <c r="A215" s="146"/>
      <c r="B215" s="146"/>
      <c r="D215" s="104"/>
      <c r="E215" s="114"/>
      <c r="F215" s="169"/>
      <c r="G215" s="99"/>
      <c r="H215" s="99"/>
      <c r="I215" s="99"/>
      <c r="J215" s="99"/>
      <c r="K215" s="99"/>
      <c r="L215" s="99"/>
      <c r="M215" s="99"/>
      <c r="N215" s="99"/>
      <c r="O215" s="99"/>
      <c r="P215" s="99"/>
      <c r="Q215" s="99"/>
      <c r="R215" s="99"/>
      <c r="S215" s="99"/>
      <c r="T215" s="99"/>
      <c r="U215" s="99"/>
      <c r="V215" s="100"/>
      <c r="W215" s="105"/>
      <c r="AA215" s="155"/>
      <c r="AB215" s="155"/>
    </row>
    <row r="216" spans="1:28" s="103" customFormat="1" ht="11.25">
      <c r="A216" s="146"/>
      <c r="B216" s="146"/>
      <c r="D216" s="104"/>
      <c r="E216" s="171" t="s">
        <v>332</v>
      </c>
      <c r="F216" s="166" t="s">
        <v>208</v>
      </c>
      <c r="G216" s="119">
        <f aca="true" t="shared" si="83" ref="G216:V216">SUM(G217:G218)</f>
        <v>0</v>
      </c>
      <c r="H216" s="119">
        <f t="shared" si="83"/>
        <v>0</v>
      </c>
      <c r="I216" s="119">
        <f t="shared" si="83"/>
        <v>0</v>
      </c>
      <c r="J216" s="119">
        <f t="shared" si="83"/>
        <v>0</v>
      </c>
      <c r="K216" s="119">
        <f t="shared" si="83"/>
        <v>0</v>
      </c>
      <c r="L216" s="119">
        <f t="shared" si="83"/>
        <v>0</v>
      </c>
      <c r="M216" s="119">
        <f t="shared" si="83"/>
        <v>0</v>
      </c>
      <c r="N216" s="119">
        <f t="shared" si="83"/>
        <v>0</v>
      </c>
      <c r="O216" s="119">
        <f t="shared" si="83"/>
        <v>0</v>
      </c>
      <c r="P216" s="119">
        <f t="shared" si="83"/>
        <v>0</v>
      </c>
      <c r="Q216" s="119">
        <f t="shared" si="83"/>
        <v>0</v>
      </c>
      <c r="R216" s="119">
        <f t="shared" si="83"/>
        <v>0</v>
      </c>
      <c r="S216" s="119">
        <f t="shared" si="83"/>
        <v>0</v>
      </c>
      <c r="T216" s="119">
        <f t="shared" si="83"/>
        <v>0</v>
      </c>
      <c r="U216" s="119">
        <f t="shared" si="83"/>
        <v>0</v>
      </c>
      <c r="V216" s="400">
        <f t="shared" si="83"/>
        <v>0</v>
      </c>
      <c r="W216" s="105"/>
      <c r="AA216" s="155"/>
      <c r="AB216" s="155"/>
    </row>
    <row r="217" spans="1:28" s="103" customFormat="1" ht="11.25" hidden="1">
      <c r="A217" s="146"/>
      <c r="B217" s="146"/>
      <c r="D217" s="104"/>
      <c r="E217" s="160" t="s">
        <v>333</v>
      </c>
      <c r="F217" s="173"/>
      <c r="G217" s="161"/>
      <c r="H217" s="161"/>
      <c r="I217" s="161"/>
      <c r="J217" s="161"/>
      <c r="K217" s="161"/>
      <c r="L217" s="161"/>
      <c r="M217" s="161"/>
      <c r="N217" s="161"/>
      <c r="O217" s="161"/>
      <c r="P217" s="161"/>
      <c r="Q217" s="161"/>
      <c r="R217" s="161"/>
      <c r="S217" s="161"/>
      <c r="T217" s="161"/>
      <c r="U217" s="161"/>
      <c r="V217" s="401"/>
      <c r="W217" s="105"/>
      <c r="AA217" s="155"/>
      <c r="AB217" s="155"/>
    </row>
    <row r="218" spans="1:28" s="103" customFormat="1" ht="11.25">
      <c r="A218" s="146"/>
      <c r="B218" s="146"/>
      <c r="D218" s="104"/>
      <c r="E218" s="114"/>
      <c r="F218" s="169"/>
      <c r="G218" s="99"/>
      <c r="H218" s="99"/>
      <c r="I218" s="99"/>
      <c r="J218" s="99"/>
      <c r="K218" s="99"/>
      <c r="L218" s="99"/>
      <c r="M218" s="99"/>
      <c r="N218" s="99"/>
      <c r="O218" s="99"/>
      <c r="P218" s="99"/>
      <c r="Q218" s="99"/>
      <c r="R218" s="99"/>
      <c r="S218" s="99"/>
      <c r="T218" s="99"/>
      <c r="U218" s="99"/>
      <c r="V218" s="100"/>
      <c r="W218" s="105"/>
      <c r="AA218" s="155"/>
      <c r="AB218" s="155"/>
    </row>
    <row r="219" spans="1:28" s="103" customFormat="1" ht="11.25">
      <c r="A219" s="146"/>
      <c r="B219" s="146"/>
      <c r="D219" s="104"/>
      <c r="E219" s="171" t="s">
        <v>334</v>
      </c>
      <c r="F219" s="166" t="s">
        <v>211</v>
      </c>
      <c r="G219" s="119">
        <f aca="true" t="shared" si="84" ref="G219:V219">SUM(G220:G221)</f>
        <v>0</v>
      </c>
      <c r="H219" s="119">
        <f t="shared" si="84"/>
        <v>0</v>
      </c>
      <c r="I219" s="119">
        <f t="shared" si="84"/>
        <v>0</v>
      </c>
      <c r="J219" s="119">
        <f t="shared" si="84"/>
        <v>0</v>
      </c>
      <c r="K219" s="119">
        <f t="shared" si="84"/>
        <v>0</v>
      </c>
      <c r="L219" s="119">
        <f t="shared" si="84"/>
        <v>0</v>
      </c>
      <c r="M219" s="119">
        <f t="shared" si="84"/>
        <v>0</v>
      </c>
      <c r="N219" s="119">
        <f t="shared" si="84"/>
        <v>0</v>
      </c>
      <c r="O219" s="119">
        <f t="shared" si="84"/>
        <v>0</v>
      </c>
      <c r="P219" s="119">
        <f t="shared" si="84"/>
        <v>0</v>
      </c>
      <c r="Q219" s="119">
        <f t="shared" si="84"/>
        <v>0</v>
      </c>
      <c r="R219" s="119">
        <f t="shared" si="84"/>
        <v>0</v>
      </c>
      <c r="S219" s="119">
        <f t="shared" si="84"/>
        <v>0</v>
      </c>
      <c r="T219" s="119">
        <f t="shared" si="84"/>
        <v>0</v>
      </c>
      <c r="U219" s="119">
        <f t="shared" si="84"/>
        <v>0</v>
      </c>
      <c r="V219" s="400">
        <f t="shared" si="84"/>
        <v>0</v>
      </c>
      <c r="W219" s="105"/>
      <c r="AA219" s="155"/>
      <c r="AB219" s="155"/>
    </row>
    <row r="220" spans="1:28" s="103" customFormat="1" ht="11.25" hidden="1">
      <c r="A220" s="146"/>
      <c r="B220" s="146"/>
      <c r="D220" s="104"/>
      <c r="E220" s="160" t="s">
        <v>335</v>
      </c>
      <c r="F220" s="173"/>
      <c r="G220" s="161"/>
      <c r="H220" s="161"/>
      <c r="I220" s="161"/>
      <c r="J220" s="161"/>
      <c r="K220" s="161"/>
      <c r="L220" s="161"/>
      <c r="M220" s="161"/>
      <c r="N220" s="161"/>
      <c r="O220" s="161"/>
      <c r="P220" s="161"/>
      <c r="Q220" s="161"/>
      <c r="R220" s="161"/>
      <c r="S220" s="161"/>
      <c r="T220" s="161"/>
      <c r="U220" s="161"/>
      <c r="V220" s="401"/>
      <c r="W220" s="105"/>
      <c r="AA220" s="155"/>
      <c r="AB220" s="155"/>
    </row>
    <row r="221" spans="1:28" s="103" customFormat="1" ht="11.25">
      <c r="A221" s="146"/>
      <c r="B221" s="146"/>
      <c r="D221" s="104"/>
      <c r="E221" s="114"/>
      <c r="F221" s="169"/>
      <c r="G221" s="99"/>
      <c r="H221" s="99"/>
      <c r="I221" s="99"/>
      <c r="J221" s="99"/>
      <c r="K221" s="99"/>
      <c r="L221" s="99"/>
      <c r="M221" s="99"/>
      <c r="N221" s="99"/>
      <c r="O221" s="99"/>
      <c r="P221" s="99"/>
      <c r="Q221" s="99"/>
      <c r="R221" s="99"/>
      <c r="S221" s="99"/>
      <c r="T221" s="99"/>
      <c r="U221" s="99"/>
      <c r="V221" s="100"/>
      <c r="W221" s="105"/>
      <c r="AA221" s="155"/>
      <c r="AB221" s="155"/>
    </row>
    <row r="222" spans="1:28" s="103" customFormat="1" ht="11.25">
      <c r="A222" s="146"/>
      <c r="B222" s="146"/>
      <c r="D222" s="104"/>
      <c r="E222" s="171" t="s">
        <v>723</v>
      </c>
      <c r="F222" s="166" t="s">
        <v>212</v>
      </c>
      <c r="G222" s="119">
        <f aca="true" t="shared" si="85" ref="G222:V222">SUM(G223:G224)</f>
        <v>0</v>
      </c>
      <c r="H222" s="119">
        <f t="shared" si="85"/>
        <v>0</v>
      </c>
      <c r="I222" s="119">
        <f t="shared" si="85"/>
        <v>0</v>
      </c>
      <c r="J222" s="119">
        <f t="shared" si="85"/>
        <v>0</v>
      </c>
      <c r="K222" s="119">
        <f t="shared" si="85"/>
        <v>0</v>
      </c>
      <c r="L222" s="119">
        <f t="shared" si="85"/>
        <v>0</v>
      </c>
      <c r="M222" s="119">
        <f t="shared" si="85"/>
        <v>0</v>
      </c>
      <c r="N222" s="119">
        <f t="shared" si="85"/>
        <v>0</v>
      </c>
      <c r="O222" s="119">
        <f t="shared" si="85"/>
        <v>0</v>
      </c>
      <c r="P222" s="119">
        <f t="shared" si="85"/>
        <v>0</v>
      </c>
      <c r="Q222" s="119">
        <f t="shared" si="85"/>
        <v>0</v>
      </c>
      <c r="R222" s="119">
        <f t="shared" si="85"/>
        <v>0</v>
      </c>
      <c r="S222" s="119">
        <f t="shared" si="85"/>
        <v>0</v>
      </c>
      <c r="T222" s="119">
        <f t="shared" si="85"/>
        <v>0</v>
      </c>
      <c r="U222" s="119">
        <f t="shared" si="85"/>
        <v>0</v>
      </c>
      <c r="V222" s="400">
        <f t="shared" si="85"/>
        <v>0</v>
      </c>
      <c r="W222" s="105"/>
      <c r="AA222" s="155"/>
      <c r="AB222" s="155"/>
    </row>
    <row r="223" spans="1:28" s="103" customFormat="1" ht="11.25" hidden="1">
      <c r="A223" s="146"/>
      <c r="B223" s="146"/>
      <c r="D223" s="104"/>
      <c r="E223" s="160" t="s">
        <v>724</v>
      </c>
      <c r="F223" s="173"/>
      <c r="G223" s="161"/>
      <c r="H223" s="161"/>
      <c r="I223" s="161"/>
      <c r="J223" s="161"/>
      <c r="K223" s="161"/>
      <c r="L223" s="161"/>
      <c r="M223" s="161"/>
      <c r="N223" s="161"/>
      <c r="O223" s="161"/>
      <c r="P223" s="161"/>
      <c r="Q223" s="161"/>
      <c r="R223" s="161"/>
      <c r="S223" s="161"/>
      <c r="T223" s="161"/>
      <c r="U223" s="161"/>
      <c r="V223" s="401"/>
      <c r="W223" s="105"/>
      <c r="AA223" s="155"/>
      <c r="AB223" s="155"/>
    </row>
    <row r="224" spans="1:28" s="103" customFormat="1" ht="11.25">
      <c r="A224" s="146"/>
      <c r="B224" s="146"/>
      <c r="D224" s="104"/>
      <c r="E224" s="114"/>
      <c r="F224" s="169"/>
      <c r="G224" s="99"/>
      <c r="H224" s="99"/>
      <c r="I224" s="99"/>
      <c r="J224" s="99"/>
      <c r="K224" s="99"/>
      <c r="L224" s="99"/>
      <c r="M224" s="99"/>
      <c r="N224" s="99"/>
      <c r="O224" s="99"/>
      <c r="P224" s="99"/>
      <c r="Q224" s="99"/>
      <c r="R224" s="99"/>
      <c r="S224" s="99"/>
      <c r="T224" s="99"/>
      <c r="U224" s="99"/>
      <c r="V224" s="100"/>
      <c r="W224" s="105"/>
      <c r="AA224" s="155"/>
      <c r="AB224" s="155"/>
    </row>
    <row r="225" spans="1:28" s="103" customFormat="1" ht="11.25">
      <c r="A225" s="146"/>
      <c r="B225" s="146"/>
      <c r="D225" s="104"/>
      <c r="E225" s="225" t="s">
        <v>336</v>
      </c>
      <c r="F225" s="164" t="s">
        <v>213</v>
      </c>
      <c r="G225" s="119">
        <f aca="true" t="shared" si="86" ref="G225:V225">G226+G229+G232</f>
        <v>0</v>
      </c>
      <c r="H225" s="119">
        <f t="shared" si="86"/>
        <v>0</v>
      </c>
      <c r="I225" s="119">
        <f t="shared" si="86"/>
        <v>0</v>
      </c>
      <c r="J225" s="119">
        <f t="shared" si="86"/>
        <v>0</v>
      </c>
      <c r="K225" s="119">
        <f t="shared" si="86"/>
        <v>0</v>
      </c>
      <c r="L225" s="119">
        <f t="shared" si="86"/>
        <v>0</v>
      </c>
      <c r="M225" s="119">
        <f t="shared" si="86"/>
        <v>0</v>
      </c>
      <c r="N225" s="119">
        <f t="shared" si="86"/>
        <v>0</v>
      </c>
      <c r="O225" s="119">
        <f t="shared" si="86"/>
        <v>0</v>
      </c>
      <c r="P225" s="119">
        <f t="shared" si="86"/>
        <v>0</v>
      </c>
      <c r="Q225" s="119">
        <f t="shared" si="86"/>
        <v>0</v>
      </c>
      <c r="R225" s="119">
        <f t="shared" si="86"/>
        <v>0</v>
      </c>
      <c r="S225" s="119">
        <f t="shared" si="86"/>
        <v>0</v>
      </c>
      <c r="T225" s="119">
        <f t="shared" si="86"/>
        <v>0</v>
      </c>
      <c r="U225" s="119">
        <f t="shared" si="86"/>
        <v>0</v>
      </c>
      <c r="V225" s="400">
        <f t="shared" si="86"/>
        <v>0</v>
      </c>
      <c r="W225" s="105"/>
      <c r="AA225" s="155"/>
      <c r="AB225" s="155"/>
    </row>
    <row r="226" spans="1:28" s="103" customFormat="1" ht="11.25">
      <c r="A226" s="146"/>
      <c r="B226" s="146"/>
      <c r="D226" s="104"/>
      <c r="E226" s="225" t="s">
        <v>337</v>
      </c>
      <c r="F226" s="165" t="s">
        <v>215</v>
      </c>
      <c r="G226" s="119">
        <f aca="true" t="shared" si="87" ref="G226:V226">SUM(G227:G228)</f>
        <v>0</v>
      </c>
      <c r="H226" s="119">
        <f t="shared" si="87"/>
        <v>0</v>
      </c>
      <c r="I226" s="119">
        <f t="shared" si="87"/>
        <v>0</v>
      </c>
      <c r="J226" s="119">
        <f t="shared" si="87"/>
        <v>0</v>
      </c>
      <c r="K226" s="119">
        <f t="shared" si="87"/>
        <v>0</v>
      </c>
      <c r="L226" s="119">
        <f t="shared" si="87"/>
        <v>0</v>
      </c>
      <c r="M226" s="119">
        <f t="shared" si="87"/>
        <v>0</v>
      </c>
      <c r="N226" s="119">
        <f t="shared" si="87"/>
        <v>0</v>
      </c>
      <c r="O226" s="119">
        <f t="shared" si="87"/>
        <v>0</v>
      </c>
      <c r="P226" s="119">
        <f t="shared" si="87"/>
        <v>0</v>
      </c>
      <c r="Q226" s="119">
        <f t="shared" si="87"/>
        <v>0</v>
      </c>
      <c r="R226" s="119">
        <f t="shared" si="87"/>
        <v>0</v>
      </c>
      <c r="S226" s="119">
        <f t="shared" si="87"/>
        <v>0</v>
      </c>
      <c r="T226" s="119">
        <f t="shared" si="87"/>
        <v>0</v>
      </c>
      <c r="U226" s="119">
        <f t="shared" si="87"/>
        <v>0</v>
      </c>
      <c r="V226" s="400">
        <f t="shared" si="87"/>
        <v>0</v>
      </c>
      <c r="W226" s="105"/>
      <c r="AA226" s="155"/>
      <c r="AB226" s="155"/>
    </row>
    <row r="227" spans="1:28" s="103" customFormat="1" ht="11.25" hidden="1">
      <c r="A227" s="146"/>
      <c r="B227" s="146"/>
      <c r="D227" s="104"/>
      <c r="E227" s="160" t="s">
        <v>338</v>
      </c>
      <c r="F227" s="174"/>
      <c r="G227" s="161"/>
      <c r="H227" s="161"/>
      <c r="I227" s="161"/>
      <c r="J227" s="161"/>
      <c r="K227" s="161"/>
      <c r="L227" s="161"/>
      <c r="M227" s="161"/>
      <c r="N227" s="161"/>
      <c r="O227" s="161"/>
      <c r="P227" s="161"/>
      <c r="Q227" s="161"/>
      <c r="R227" s="161"/>
      <c r="S227" s="161"/>
      <c r="T227" s="161"/>
      <c r="U227" s="161"/>
      <c r="V227" s="401"/>
      <c r="W227" s="105"/>
      <c r="AA227" s="155"/>
      <c r="AB227" s="155"/>
    </row>
    <row r="228" spans="1:28" s="103" customFormat="1" ht="11.25">
      <c r="A228" s="146"/>
      <c r="B228" s="146"/>
      <c r="D228" s="104"/>
      <c r="E228" s="114"/>
      <c r="F228" s="172"/>
      <c r="G228" s="99"/>
      <c r="H228" s="99"/>
      <c r="I228" s="99"/>
      <c r="J228" s="99"/>
      <c r="K228" s="99"/>
      <c r="L228" s="99"/>
      <c r="M228" s="99"/>
      <c r="N228" s="99"/>
      <c r="O228" s="99"/>
      <c r="P228" s="99"/>
      <c r="Q228" s="99"/>
      <c r="R228" s="99"/>
      <c r="S228" s="99"/>
      <c r="T228" s="99"/>
      <c r="U228" s="99"/>
      <c r="V228" s="100"/>
      <c r="W228" s="105"/>
      <c r="AA228" s="155"/>
      <c r="AB228" s="155"/>
    </row>
    <row r="229" spans="1:28" s="103" customFormat="1" ht="11.25">
      <c r="A229" s="146"/>
      <c r="B229" s="146"/>
      <c r="D229" s="104"/>
      <c r="E229" s="225" t="s">
        <v>339</v>
      </c>
      <c r="F229" s="165" t="s">
        <v>217</v>
      </c>
      <c r="G229" s="119">
        <f aca="true" t="shared" si="88" ref="G229:V229">SUM(G230:G231)</f>
        <v>0</v>
      </c>
      <c r="H229" s="119">
        <f t="shared" si="88"/>
        <v>0</v>
      </c>
      <c r="I229" s="119">
        <f t="shared" si="88"/>
        <v>0</v>
      </c>
      <c r="J229" s="119">
        <f t="shared" si="88"/>
        <v>0</v>
      </c>
      <c r="K229" s="119">
        <f t="shared" si="88"/>
        <v>0</v>
      </c>
      <c r="L229" s="119">
        <f t="shared" si="88"/>
        <v>0</v>
      </c>
      <c r="M229" s="119">
        <f t="shared" si="88"/>
        <v>0</v>
      </c>
      <c r="N229" s="119">
        <f t="shared" si="88"/>
        <v>0</v>
      </c>
      <c r="O229" s="119">
        <f t="shared" si="88"/>
        <v>0</v>
      </c>
      <c r="P229" s="119">
        <f t="shared" si="88"/>
        <v>0</v>
      </c>
      <c r="Q229" s="119">
        <f t="shared" si="88"/>
        <v>0</v>
      </c>
      <c r="R229" s="119">
        <f t="shared" si="88"/>
        <v>0</v>
      </c>
      <c r="S229" s="119">
        <f t="shared" si="88"/>
        <v>0</v>
      </c>
      <c r="T229" s="119">
        <f t="shared" si="88"/>
        <v>0</v>
      </c>
      <c r="U229" s="119">
        <f t="shared" si="88"/>
        <v>0</v>
      </c>
      <c r="V229" s="400">
        <f t="shared" si="88"/>
        <v>0</v>
      </c>
      <c r="W229" s="105"/>
      <c r="AA229" s="155"/>
      <c r="AB229" s="155"/>
    </row>
    <row r="230" spans="1:28" s="103" customFormat="1" ht="11.25" hidden="1">
      <c r="A230" s="146"/>
      <c r="B230" s="146"/>
      <c r="D230" s="104"/>
      <c r="E230" s="160" t="s">
        <v>340</v>
      </c>
      <c r="F230" s="174"/>
      <c r="G230" s="161"/>
      <c r="H230" s="161"/>
      <c r="I230" s="161"/>
      <c r="J230" s="161"/>
      <c r="K230" s="161"/>
      <c r="L230" s="161"/>
      <c r="M230" s="161"/>
      <c r="N230" s="161"/>
      <c r="O230" s="161"/>
      <c r="P230" s="161"/>
      <c r="Q230" s="161"/>
      <c r="R230" s="161"/>
      <c r="S230" s="161"/>
      <c r="T230" s="161"/>
      <c r="U230" s="161"/>
      <c r="V230" s="401"/>
      <c r="W230" s="105"/>
      <c r="AA230" s="155"/>
      <c r="AB230" s="155"/>
    </row>
    <row r="231" spans="1:28" s="103" customFormat="1" ht="11.25">
      <c r="A231" s="146"/>
      <c r="B231" s="146"/>
      <c r="D231" s="104"/>
      <c r="E231" s="114"/>
      <c r="F231" s="172"/>
      <c r="G231" s="99"/>
      <c r="H231" s="99"/>
      <c r="I231" s="99"/>
      <c r="J231" s="99"/>
      <c r="K231" s="99"/>
      <c r="L231" s="99"/>
      <c r="M231" s="99"/>
      <c r="N231" s="99"/>
      <c r="O231" s="99"/>
      <c r="P231" s="99"/>
      <c r="Q231" s="99"/>
      <c r="R231" s="99"/>
      <c r="S231" s="99"/>
      <c r="T231" s="99"/>
      <c r="U231" s="99"/>
      <c r="V231" s="100"/>
      <c r="W231" s="105"/>
      <c r="AA231" s="155"/>
      <c r="AB231" s="155"/>
    </row>
    <row r="232" spans="1:28" s="103" customFormat="1" ht="11.25">
      <c r="A232" s="146"/>
      <c r="B232" s="146"/>
      <c r="D232" s="104"/>
      <c r="E232" s="225" t="s">
        <v>341</v>
      </c>
      <c r="F232" s="165" t="s">
        <v>220</v>
      </c>
      <c r="G232" s="119">
        <f aca="true" t="shared" si="89" ref="G232:V232">SUM(G233:G234)</f>
        <v>0</v>
      </c>
      <c r="H232" s="119">
        <f t="shared" si="89"/>
        <v>0</v>
      </c>
      <c r="I232" s="119">
        <f t="shared" si="89"/>
        <v>0</v>
      </c>
      <c r="J232" s="119">
        <f t="shared" si="89"/>
        <v>0</v>
      </c>
      <c r="K232" s="119">
        <f t="shared" si="89"/>
        <v>0</v>
      </c>
      <c r="L232" s="119">
        <f t="shared" si="89"/>
        <v>0</v>
      </c>
      <c r="M232" s="119">
        <f t="shared" si="89"/>
        <v>0</v>
      </c>
      <c r="N232" s="119">
        <f t="shared" si="89"/>
        <v>0</v>
      </c>
      <c r="O232" s="119">
        <f t="shared" si="89"/>
        <v>0</v>
      </c>
      <c r="P232" s="119">
        <f t="shared" si="89"/>
        <v>0</v>
      </c>
      <c r="Q232" s="119">
        <f t="shared" si="89"/>
        <v>0</v>
      </c>
      <c r="R232" s="119">
        <f t="shared" si="89"/>
        <v>0</v>
      </c>
      <c r="S232" s="119">
        <f t="shared" si="89"/>
        <v>0</v>
      </c>
      <c r="T232" s="119">
        <f t="shared" si="89"/>
        <v>0</v>
      </c>
      <c r="U232" s="119">
        <f t="shared" si="89"/>
        <v>0</v>
      </c>
      <c r="V232" s="400">
        <f t="shared" si="89"/>
        <v>0</v>
      </c>
      <c r="W232" s="105"/>
      <c r="AA232" s="155"/>
      <c r="AB232" s="155"/>
    </row>
    <row r="233" spans="1:28" s="103" customFormat="1" ht="11.25" hidden="1">
      <c r="A233" s="146"/>
      <c r="B233" s="146"/>
      <c r="D233" s="104"/>
      <c r="E233" s="160" t="s">
        <v>342</v>
      </c>
      <c r="F233" s="174"/>
      <c r="G233" s="161"/>
      <c r="H233" s="161"/>
      <c r="I233" s="161"/>
      <c r="J233" s="161"/>
      <c r="K233" s="161"/>
      <c r="L233" s="161"/>
      <c r="M233" s="161"/>
      <c r="N233" s="161"/>
      <c r="O233" s="161"/>
      <c r="P233" s="161"/>
      <c r="Q233" s="161"/>
      <c r="R233" s="161"/>
      <c r="S233" s="161"/>
      <c r="T233" s="161"/>
      <c r="U233" s="161"/>
      <c r="V233" s="401"/>
      <c r="W233" s="105"/>
      <c r="AA233" s="155"/>
      <c r="AB233" s="155"/>
    </row>
    <row r="234" spans="1:28" s="103" customFormat="1" ht="11.25">
      <c r="A234" s="146"/>
      <c r="B234" s="146"/>
      <c r="D234" s="104"/>
      <c r="E234" s="114"/>
      <c r="F234" s="172"/>
      <c r="G234" s="99"/>
      <c r="H234" s="99"/>
      <c r="I234" s="99"/>
      <c r="J234" s="99"/>
      <c r="K234" s="99"/>
      <c r="L234" s="99"/>
      <c r="M234" s="99"/>
      <c r="N234" s="99"/>
      <c r="O234" s="99"/>
      <c r="P234" s="99"/>
      <c r="Q234" s="99"/>
      <c r="R234" s="99"/>
      <c r="S234" s="99"/>
      <c r="T234" s="99"/>
      <c r="U234" s="99"/>
      <c r="V234" s="100"/>
      <c r="W234" s="105"/>
      <c r="AA234" s="155"/>
      <c r="AB234" s="155"/>
    </row>
    <row r="235" spans="1:28" s="103" customFormat="1" ht="11.25">
      <c r="A235" s="146"/>
      <c r="B235" s="146"/>
      <c r="D235" s="104"/>
      <c r="E235" s="225" t="s">
        <v>343</v>
      </c>
      <c r="F235" s="164" t="s">
        <v>222</v>
      </c>
      <c r="G235" s="119">
        <f aca="true" t="shared" si="90" ref="G235:V235">SUM(G236:G237)</f>
        <v>0</v>
      </c>
      <c r="H235" s="119">
        <f t="shared" si="90"/>
        <v>0</v>
      </c>
      <c r="I235" s="119">
        <f t="shared" si="90"/>
        <v>0</v>
      </c>
      <c r="J235" s="119">
        <f t="shared" si="90"/>
        <v>0</v>
      </c>
      <c r="K235" s="119">
        <f t="shared" si="90"/>
        <v>0</v>
      </c>
      <c r="L235" s="119">
        <f t="shared" si="90"/>
        <v>0</v>
      </c>
      <c r="M235" s="119">
        <f t="shared" si="90"/>
        <v>0</v>
      </c>
      <c r="N235" s="119">
        <f t="shared" si="90"/>
        <v>0</v>
      </c>
      <c r="O235" s="119">
        <f t="shared" si="90"/>
        <v>0</v>
      </c>
      <c r="P235" s="119">
        <f t="shared" si="90"/>
        <v>0</v>
      </c>
      <c r="Q235" s="119">
        <f t="shared" si="90"/>
        <v>0</v>
      </c>
      <c r="R235" s="119">
        <f t="shared" si="90"/>
        <v>0</v>
      </c>
      <c r="S235" s="119">
        <f t="shared" si="90"/>
        <v>0</v>
      </c>
      <c r="T235" s="119">
        <f t="shared" si="90"/>
        <v>0</v>
      </c>
      <c r="U235" s="119">
        <f t="shared" si="90"/>
        <v>0</v>
      </c>
      <c r="V235" s="400">
        <f t="shared" si="90"/>
        <v>0</v>
      </c>
      <c r="W235" s="105"/>
      <c r="AA235" s="155"/>
      <c r="AB235" s="155"/>
    </row>
    <row r="236" spans="1:28" s="103" customFormat="1" ht="11.25" hidden="1">
      <c r="A236" s="146"/>
      <c r="B236" s="146"/>
      <c r="D236" s="104"/>
      <c r="E236" s="160" t="s">
        <v>344</v>
      </c>
      <c r="F236" s="175"/>
      <c r="G236" s="161"/>
      <c r="H236" s="161"/>
      <c r="I236" s="161"/>
      <c r="J236" s="161"/>
      <c r="K236" s="161"/>
      <c r="L236" s="161"/>
      <c r="M236" s="161"/>
      <c r="N236" s="161"/>
      <c r="O236" s="161"/>
      <c r="P236" s="161"/>
      <c r="Q236" s="161"/>
      <c r="R236" s="161"/>
      <c r="S236" s="161"/>
      <c r="T236" s="161"/>
      <c r="U236" s="161"/>
      <c r="V236" s="401"/>
      <c r="W236" s="105"/>
      <c r="AA236" s="155"/>
      <c r="AB236" s="155"/>
    </row>
    <row r="237" spans="1:28" s="103" customFormat="1" ht="11.25">
      <c r="A237" s="146"/>
      <c r="B237" s="146"/>
      <c r="D237" s="104"/>
      <c r="E237" s="114"/>
      <c r="F237" s="141"/>
      <c r="G237" s="99"/>
      <c r="H237" s="99"/>
      <c r="I237" s="99"/>
      <c r="J237" s="99"/>
      <c r="K237" s="99"/>
      <c r="L237" s="99"/>
      <c r="M237" s="99"/>
      <c r="N237" s="99"/>
      <c r="O237" s="99"/>
      <c r="P237" s="99"/>
      <c r="Q237" s="99"/>
      <c r="R237" s="99"/>
      <c r="S237" s="99"/>
      <c r="T237" s="99"/>
      <c r="U237" s="99"/>
      <c r="V237" s="100"/>
      <c r="W237" s="105"/>
      <c r="AA237" s="155"/>
      <c r="AB237" s="155"/>
    </row>
    <row r="238" spans="1:28" s="103" customFormat="1" ht="11.25">
      <c r="A238" s="146"/>
      <c r="B238" s="146"/>
      <c r="D238" s="104"/>
      <c r="E238" s="226" t="s">
        <v>70</v>
      </c>
      <c r="F238" s="182" t="s">
        <v>345</v>
      </c>
      <c r="G238" s="234">
        <f aca="true" t="shared" si="91" ref="G238:V238">SUM(G239:G240)</f>
        <v>0</v>
      </c>
      <c r="H238" s="234">
        <f t="shared" si="91"/>
        <v>0</v>
      </c>
      <c r="I238" s="234">
        <f t="shared" si="91"/>
        <v>0</v>
      </c>
      <c r="J238" s="234">
        <f t="shared" si="91"/>
        <v>0</v>
      </c>
      <c r="K238" s="234">
        <f t="shared" si="91"/>
        <v>0</v>
      </c>
      <c r="L238" s="234">
        <f t="shared" si="91"/>
        <v>0</v>
      </c>
      <c r="M238" s="234">
        <f t="shared" si="91"/>
        <v>0</v>
      </c>
      <c r="N238" s="234">
        <f t="shared" si="91"/>
        <v>0</v>
      </c>
      <c r="O238" s="234">
        <f t="shared" si="91"/>
        <v>0</v>
      </c>
      <c r="P238" s="234">
        <f t="shared" si="91"/>
        <v>0</v>
      </c>
      <c r="Q238" s="234">
        <f t="shared" si="91"/>
        <v>0</v>
      </c>
      <c r="R238" s="234">
        <f t="shared" si="91"/>
        <v>0</v>
      </c>
      <c r="S238" s="234">
        <f t="shared" si="91"/>
        <v>0</v>
      </c>
      <c r="T238" s="234">
        <f t="shared" si="91"/>
        <v>0</v>
      </c>
      <c r="U238" s="234">
        <f t="shared" si="91"/>
        <v>0</v>
      </c>
      <c r="V238" s="234">
        <f t="shared" si="91"/>
        <v>0</v>
      </c>
      <c r="W238" s="105"/>
      <c r="AA238" s="155"/>
      <c r="AB238" s="155"/>
    </row>
    <row r="239" spans="1:28" s="103" customFormat="1" ht="11.25">
      <c r="A239" s="146"/>
      <c r="B239" s="146"/>
      <c r="D239" s="104"/>
      <c r="E239" s="160" t="s">
        <v>116</v>
      </c>
      <c r="F239" s="180"/>
      <c r="G239" s="161"/>
      <c r="H239" s="161"/>
      <c r="I239" s="161"/>
      <c r="J239" s="161"/>
      <c r="K239" s="161"/>
      <c r="L239" s="161"/>
      <c r="M239" s="161"/>
      <c r="N239" s="161"/>
      <c r="O239" s="161"/>
      <c r="P239" s="161"/>
      <c r="Q239" s="161"/>
      <c r="R239" s="161"/>
      <c r="S239" s="161"/>
      <c r="T239" s="161"/>
      <c r="U239" s="161"/>
      <c r="V239" s="401"/>
      <c r="W239" s="105"/>
      <c r="AA239" s="155"/>
      <c r="AB239" s="155"/>
    </row>
    <row r="240" spans="1:28" s="103" customFormat="1" ht="11.25">
      <c r="A240" s="146"/>
      <c r="B240" s="146"/>
      <c r="D240" s="104"/>
      <c r="E240" s="114"/>
      <c r="F240" s="140"/>
      <c r="G240" s="99"/>
      <c r="H240" s="99"/>
      <c r="I240" s="99"/>
      <c r="J240" s="99"/>
      <c r="K240" s="99"/>
      <c r="L240" s="99"/>
      <c r="M240" s="99"/>
      <c r="N240" s="99"/>
      <c r="O240" s="99"/>
      <c r="P240" s="99"/>
      <c r="Q240" s="99"/>
      <c r="R240" s="99"/>
      <c r="S240" s="99"/>
      <c r="T240" s="99"/>
      <c r="U240" s="99"/>
      <c r="V240" s="100"/>
      <c r="W240" s="105"/>
      <c r="AA240" s="155"/>
      <c r="AB240" s="155"/>
    </row>
    <row r="241" spans="1:28" s="103" customFormat="1" ht="11.25">
      <c r="A241" s="146"/>
      <c r="B241" s="146"/>
      <c r="D241" s="104"/>
      <c r="E241" s="342"/>
      <c r="F241" s="343"/>
      <c r="G241" s="344"/>
      <c r="H241" s="344"/>
      <c r="I241" s="344"/>
      <c r="J241" s="344"/>
      <c r="K241" s="344"/>
      <c r="L241" s="344"/>
      <c r="M241" s="344"/>
      <c r="N241" s="344"/>
      <c r="O241" s="344"/>
      <c r="P241" s="344"/>
      <c r="Q241" s="344"/>
      <c r="R241" s="344"/>
      <c r="S241" s="161"/>
      <c r="T241" s="161"/>
      <c r="U241" s="161"/>
      <c r="V241" s="345"/>
      <c r="W241" s="105"/>
      <c r="AA241" s="155"/>
      <c r="AB241" s="155"/>
    </row>
    <row r="242" spans="1:28" s="103" customFormat="1" ht="12" thickBot="1">
      <c r="A242" s="146"/>
      <c r="B242" s="146"/>
      <c r="C242" s="135"/>
      <c r="D242" s="104"/>
      <c r="E242" s="331"/>
      <c r="F242" s="332"/>
      <c r="G242" s="333"/>
      <c r="H242" s="333"/>
      <c r="I242" s="333"/>
      <c r="J242" s="333"/>
      <c r="K242" s="333"/>
      <c r="L242" s="333"/>
      <c r="M242" s="333"/>
      <c r="N242" s="333"/>
      <c r="O242" s="333"/>
      <c r="P242" s="333"/>
      <c r="Q242" s="333"/>
      <c r="R242" s="333"/>
      <c r="S242" s="334"/>
      <c r="T242" s="334"/>
      <c r="U242" s="334"/>
      <c r="V242" s="335"/>
      <c r="W242" s="105"/>
      <c r="AA242" s="155"/>
      <c r="AB242" s="155"/>
    </row>
    <row r="243" spans="1:28" s="103" customFormat="1" ht="11.25">
      <c r="A243" s="146"/>
      <c r="B243" s="146"/>
      <c r="D243" s="104"/>
      <c r="E243" s="143"/>
      <c r="F243" s="144"/>
      <c r="G243" s="145"/>
      <c r="H243" s="145"/>
      <c r="I243" s="145"/>
      <c r="J243" s="145"/>
      <c r="K243" s="145"/>
      <c r="L243" s="145"/>
      <c r="M243" s="145"/>
      <c r="N243" s="145"/>
      <c r="O243" s="145"/>
      <c r="P243" s="145"/>
      <c r="Q243" s="145"/>
      <c r="R243" s="145"/>
      <c r="S243" s="145"/>
      <c r="T243" s="145"/>
      <c r="U243" s="145"/>
      <c r="V243" s="145"/>
      <c r="W243" s="105"/>
      <c r="AA243" s="155"/>
      <c r="AB243" s="155"/>
    </row>
    <row r="244" spans="1:28" s="103" customFormat="1" ht="11.25">
      <c r="A244" s="146"/>
      <c r="B244" s="146"/>
      <c r="D244" s="104"/>
      <c r="E244" s="125" t="s">
        <v>107</v>
      </c>
      <c r="F244" s="126" t="s">
        <v>391</v>
      </c>
      <c r="G244" s="122"/>
      <c r="H244" s="122"/>
      <c r="I244" s="122"/>
      <c r="J244" s="122"/>
      <c r="K244" s="122"/>
      <c r="L244" s="122"/>
      <c r="M244" s="122"/>
      <c r="N244" s="122"/>
      <c r="O244" s="122"/>
      <c r="P244" s="122"/>
      <c r="Q244" s="122"/>
      <c r="R244" s="122"/>
      <c r="S244" s="122"/>
      <c r="T244" s="122"/>
      <c r="U244" s="122"/>
      <c r="V244" s="122"/>
      <c r="W244" s="105"/>
      <c r="AA244" s="155"/>
      <c r="AB244" s="155"/>
    </row>
    <row r="245" spans="4:23" ht="11.25">
      <c r="D245" s="32"/>
      <c r="W245" s="107"/>
    </row>
    <row r="246" spans="4:22" ht="11.25">
      <c r="D246" s="34"/>
      <c r="E246" s="34"/>
      <c r="F246" s="34"/>
      <c r="G246" s="34"/>
      <c r="H246" s="34"/>
      <c r="I246" s="34"/>
      <c r="J246" s="34"/>
      <c r="K246" s="34"/>
      <c r="L246" s="34"/>
      <c r="M246" s="34"/>
      <c r="N246" s="34"/>
      <c r="O246" s="34"/>
      <c r="P246" s="34"/>
      <c r="Q246" s="34"/>
      <c r="R246" s="34"/>
      <c r="S246" s="34"/>
      <c r="T246" s="34"/>
      <c r="U246" s="34"/>
      <c r="V246" s="34"/>
    </row>
  </sheetData>
  <sheetProtection password="E4D4" sheet="1" objects="1" scenarios="1" formatColumns="0" formatRows="0"/>
  <mergeCells count="23">
    <mergeCell ref="U4:W4"/>
    <mergeCell ref="U5:W5"/>
    <mergeCell ref="U6:W6"/>
    <mergeCell ref="U7:W7"/>
    <mergeCell ref="V8:W8"/>
    <mergeCell ref="D11:W11"/>
    <mergeCell ref="D12:W12"/>
    <mergeCell ref="E16:E19"/>
    <mergeCell ref="F16:F19"/>
    <mergeCell ref="G16:N16"/>
    <mergeCell ref="O16:V16"/>
    <mergeCell ref="G17:J17"/>
    <mergeCell ref="K17:N17"/>
    <mergeCell ref="O17:R17"/>
    <mergeCell ref="S17:V17"/>
    <mergeCell ref="G18:H18"/>
    <mergeCell ref="U18:V18"/>
    <mergeCell ref="I18:J18"/>
    <mergeCell ref="K18:L18"/>
    <mergeCell ref="M18:N18"/>
    <mergeCell ref="O18:P18"/>
    <mergeCell ref="Q18:R18"/>
    <mergeCell ref="S18:T18"/>
  </mergeCells>
  <printOptions/>
  <pageMargins left="0.7086614173228347" right="0.7086614173228347" top="0.7480314960629921" bottom="0.7480314960629921" header="0.31496062992125984" footer="0.31496062992125984"/>
  <pageSetup fitToHeight="1000" fitToWidth="1" horizontalDpi="600" verticalDpi="600" orientation="landscape" paperSize="9" scale="45" r:id="rId1"/>
</worksheet>
</file>

<file path=xl/worksheets/sheet12.xml><?xml version="1.0" encoding="utf-8"?>
<worksheet xmlns="http://schemas.openxmlformats.org/spreadsheetml/2006/main" xmlns:r="http://schemas.openxmlformats.org/officeDocument/2006/relationships">
  <sheetPr codeName="Лист9">
    <pageSetUpPr fitToPage="1"/>
  </sheetPr>
  <dimension ref="A1:V85"/>
  <sheetViews>
    <sheetView showGridLines="0" zoomScale="85" zoomScaleNormal="85" zoomScalePageLayoutView="0" workbookViewId="0" topLeftCell="C4">
      <selection activeCell="C4" sqref="C4"/>
    </sheetView>
  </sheetViews>
  <sheetFormatPr defaultColWidth="9.140625" defaultRowHeight="11.25"/>
  <cols>
    <col min="1" max="2" width="9.57421875" style="146" hidden="1" customWidth="1"/>
    <col min="3" max="3" width="17.57421875" style="0" customWidth="1"/>
    <col min="5" max="5" width="11.7109375" style="0" bestFit="1" customWidth="1"/>
    <col min="6" max="6" width="18.28125" style="0" customWidth="1"/>
    <col min="7" max="7" width="41.421875" style="0" customWidth="1"/>
    <col min="8" max="15" width="15.7109375" style="0" customWidth="1"/>
    <col min="16" max="16" width="14.8515625" style="0" customWidth="1"/>
    <col min="21" max="22" width="9.140625" style="106" customWidth="1"/>
  </cols>
  <sheetData>
    <row r="1" spans="1:16" s="46" customFormat="1" ht="11.25" customHeight="1" hidden="1">
      <c r="A1" s="146">
        <f>ID</f>
        <v>27126047</v>
      </c>
      <c r="B1" s="146"/>
      <c r="G1" s="48"/>
      <c r="H1" s="48"/>
      <c r="I1" s="48"/>
      <c r="J1" s="48"/>
      <c r="K1" s="48"/>
      <c r="L1" s="48"/>
      <c r="M1" s="48"/>
      <c r="N1" s="48"/>
      <c r="O1" s="48"/>
      <c r="P1" s="48"/>
    </row>
    <row r="2" spans="1:16" s="46" customFormat="1" ht="11.25" customHeight="1" hidden="1">
      <c r="A2" s="146"/>
      <c r="B2" s="146"/>
      <c r="G2" s="47"/>
      <c r="H2" s="47"/>
      <c r="I2" s="47"/>
      <c r="J2" s="47"/>
      <c r="K2" s="47"/>
      <c r="L2" s="47"/>
      <c r="M2" s="47"/>
      <c r="N2" s="47"/>
      <c r="O2" s="47"/>
      <c r="P2" s="47"/>
    </row>
    <row r="3" spans="1:17" s="46" customFormat="1" ht="11.25" customHeight="1" hidden="1">
      <c r="A3" s="146"/>
      <c r="B3" s="146"/>
      <c r="Q3" s="60"/>
    </row>
    <row r="4" spans="1:17" s="106" customFormat="1" ht="34.5" customHeight="1">
      <c r="A4" s="146"/>
      <c r="B4" s="146"/>
      <c r="O4" s="490" t="s">
        <v>591</v>
      </c>
      <c r="P4" s="490"/>
      <c r="Q4" s="490"/>
    </row>
    <row r="5" spans="1:17" s="106" customFormat="1" ht="11.25">
      <c r="A5" s="146"/>
      <c r="B5" s="146"/>
      <c r="O5" s="501" t="s">
        <v>160</v>
      </c>
      <c r="P5" s="501"/>
      <c r="Q5" s="501"/>
    </row>
    <row r="6" spans="1:17" s="106" customFormat="1" ht="17.25" customHeight="1">
      <c r="A6" s="146"/>
      <c r="B6" s="146"/>
      <c r="O6" s="502">
        <f>IF(B_POST="","",B_POST)</f>
      </c>
      <c r="P6" s="502"/>
      <c r="Q6" s="502"/>
    </row>
    <row r="7" spans="1:17" s="106" customFormat="1" ht="17.25" customHeight="1">
      <c r="A7" s="146"/>
      <c r="B7" s="146"/>
      <c r="O7" s="502">
        <f>IF(B_FIO="","",B_FIO)</f>
      </c>
      <c r="P7" s="502"/>
      <c r="Q7" s="502"/>
    </row>
    <row r="8" spans="1:17" s="106" customFormat="1" ht="13.5" customHeight="1">
      <c r="A8" s="146"/>
      <c r="B8" s="146"/>
      <c r="O8" s="110"/>
      <c r="P8" s="503" t="s">
        <v>93</v>
      </c>
      <c r="Q8" s="503"/>
    </row>
    <row r="9" spans="1:17" s="106" customFormat="1" ht="11.25" customHeight="1">
      <c r="A9" s="146"/>
      <c r="B9" s="146"/>
      <c r="O9" s="111"/>
      <c r="P9" s="136" t="s">
        <v>94</v>
      </c>
      <c r="Q9" s="111"/>
    </row>
    <row r="10" ht="12" thickBot="1">
      <c r="Q10" s="109"/>
    </row>
    <row r="11" spans="4:17" ht="15" customHeight="1">
      <c r="D11" s="493" t="s">
        <v>592</v>
      </c>
      <c r="E11" s="494"/>
      <c r="F11" s="494"/>
      <c r="G11" s="494"/>
      <c r="H11" s="494"/>
      <c r="I11" s="494"/>
      <c r="J11" s="494"/>
      <c r="K11" s="494"/>
      <c r="L11" s="494"/>
      <c r="M11" s="494"/>
      <c r="N11" s="494"/>
      <c r="O11" s="494"/>
      <c r="P11" s="494"/>
      <c r="Q11" s="495"/>
    </row>
    <row r="12" spans="4:17" ht="15" customHeight="1" thickBot="1">
      <c r="D12" s="452" t="str">
        <f>COMPANY&amp;", Факт за "&amp;YEAR_PERIOD&amp;" г. "&amp;MONTH_PERIOD</f>
        <v>, Факт за  г. </v>
      </c>
      <c r="E12" s="453"/>
      <c r="F12" s="453"/>
      <c r="G12" s="453"/>
      <c r="H12" s="453"/>
      <c r="I12" s="453"/>
      <c r="J12" s="453"/>
      <c r="K12" s="453"/>
      <c r="L12" s="453"/>
      <c r="M12" s="453"/>
      <c r="N12" s="453"/>
      <c r="O12" s="453"/>
      <c r="P12" s="453"/>
      <c r="Q12" s="454"/>
    </row>
    <row r="13" spans="1:17" s="106" customFormat="1" ht="18" customHeight="1">
      <c r="A13" s="146"/>
      <c r="B13" s="146"/>
      <c r="D13" s="112"/>
      <c r="E13" s="112"/>
      <c r="F13" s="112"/>
      <c r="G13" s="112"/>
      <c r="H13" s="112"/>
      <c r="I13" s="112"/>
      <c r="J13" s="112"/>
      <c r="K13" s="112"/>
      <c r="L13" s="112"/>
      <c r="M13" s="112"/>
      <c r="N13" s="112"/>
      <c r="O13" s="112"/>
      <c r="P13" s="112"/>
      <c r="Q13" s="112"/>
    </row>
    <row r="15" spans="4:17" ht="12" thickBot="1">
      <c r="D15" s="33"/>
      <c r="E15" s="34"/>
      <c r="F15" s="34"/>
      <c r="G15" s="34"/>
      <c r="H15" s="34"/>
      <c r="I15" s="34"/>
      <c r="J15" s="34"/>
      <c r="K15" s="34"/>
      <c r="L15" s="34"/>
      <c r="M15" s="34"/>
      <c r="N15" s="34"/>
      <c r="O15" s="34"/>
      <c r="P15" s="34"/>
      <c r="Q15" s="37"/>
    </row>
    <row r="16" spans="4:17" ht="11.25">
      <c r="D16" s="32"/>
      <c r="E16" s="326"/>
      <c r="F16" s="327"/>
      <c r="G16" s="328"/>
      <c r="H16" s="328"/>
      <c r="I16" s="328"/>
      <c r="J16" s="328"/>
      <c r="K16" s="328"/>
      <c r="L16" s="328"/>
      <c r="M16" s="328"/>
      <c r="N16" s="328"/>
      <c r="O16" s="329"/>
      <c r="P16" s="330"/>
      <c r="Q16" s="105"/>
    </row>
    <row r="17" spans="1:22" s="103" customFormat="1" ht="11.25" hidden="1">
      <c r="A17" s="146" t="s">
        <v>189</v>
      </c>
      <c r="B17" s="146">
        <v>1</v>
      </c>
      <c r="D17" s="104"/>
      <c r="E17" s="342"/>
      <c r="F17" s="343"/>
      <c r="G17" s="344"/>
      <c r="H17" s="344"/>
      <c r="I17" s="344"/>
      <c r="J17" s="344"/>
      <c r="K17" s="344"/>
      <c r="L17" s="344"/>
      <c r="M17" s="344"/>
      <c r="N17" s="344"/>
      <c r="O17" s="161"/>
      <c r="P17" s="345"/>
      <c r="Q17" s="105"/>
      <c r="U17" s="155"/>
      <c r="V17" s="155"/>
    </row>
    <row r="18" spans="1:22" s="103" customFormat="1" ht="11.25" hidden="1">
      <c r="A18" s="146" t="s">
        <v>192</v>
      </c>
      <c r="B18" s="146">
        <v>1</v>
      </c>
      <c r="C18" s="135"/>
      <c r="D18" s="104"/>
      <c r="E18" s="342"/>
      <c r="F18" s="343"/>
      <c r="G18" s="344"/>
      <c r="H18" s="344"/>
      <c r="I18" s="344"/>
      <c r="J18" s="344"/>
      <c r="K18" s="344"/>
      <c r="L18" s="344"/>
      <c r="M18" s="344"/>
      <c r="N18" s="344"/>
      <c r="O18" s="161"/>
      <c r="P18" s="345"/>
      <c r="Q18" s="105"/>
      <c r="U18" s="155"/>
      <c r="V18" s="155"/>
    </row>
    <row r="19" spans="1:22" s="103" customFormat="1" ht="11.25" hidden="1">
      <c r="A19" s="146" t="s">
        <v>196</v>
      </c>
      <c r="B19" s="146">
        <v>1</v>
      </c>
      <c r="D19" s="104"/>
      <c r="E19" s="342"/>
      <c r="F19" s="343"/>
      <c r="G19" s="344"/>
      <c r="H19" s="344"/>
      <c r="I19" s="344"/>
      <c r="J19" s="344"/>
      <c r="K19" s="344"/>
      <c r="L19" s="344"/>
      <c r="M19" s="344"/>
      <c r="N19" s="344"/>
      <c r="O19" s="161"/>
      <c r="P19" s="345"/>
      <c r="Q19" s="105"/>
      <c r="U19" s="155"/>
      <c r="V19" s="155"/>
    </row>
    <row r="20" spans="1:22" s="103" customFormat="1" ht="11.25" hidden="1">
      <c r="A20" s="146" t="s">
        <v>198</v>
      </c>
      <c r="B20" s="146">
        <v>1</v>
      </c>
      <c r="D20" s="104"/>
      <c r="E20" s="342"/>
      <c r="F20" s="343"/>
      <c r="G20" s="344"/>
      <c r="H20" s="344"/>
      <c r="I20" s="344"/>
      <c r="J20" s="344"/>
      <c r="K20" s="344"/>
      <c r="L20" s="344"/>
      <c r="M20" s="344"/>
      <c r="N20" s="344"/>
      <c r="O20" s="161"/>
      <c r="P20" s="345"/>
      <c r="Q20" s="105"/>
      <c r="U20" s="155"/>
      <c r="V20" s="155"/>
    </row>
    <row r="21" spans="1:17" ht="11.25" hidden="1">
      <c r="A21" s="146" t="s">
        <v>223</v>
      </c>
      <c r="B21" s="146">
        <v>1</v>
      </c>
      <c r="D21" s="104"/>
      <c r="E21" s="342"/>
      <c r="F21" s="343"/>
      <c r="G21" s="344"/>
      <c r="H21" s="344"/>
      <c r="I21" s="344"/>
      <c r="J21" s="344"/>
      <c r="K21" s="344"/>
      <c r="L21" s="344"/>
      <c r="M21" s="344"/>
      <c r="N21" s="344"/>
      <c r="O21" s="161"/>
      <c r="P21" s="345"/>
      <c r="Q21" s="105"/>
    </row>
    <row r="22" spans="1:17" ht="11.25" hidden="1">
      <c r="A22" s="146" t="s">
        <v>224</v>
      </c>
      <c r="B22" s="146">
        <v>1</v>
      </c>
      <c r="D22" s="104"/>
      <c r="E22" s="342"/>
      <c r="F22" s="343"/>
      <c r="G22" s="344"/>
      <c r="H22" s="344"/>
      <c r="I22" s="344"/>
      <c r="J22" s="344"/>
      <c r="K22" s="344"/>
      <c r="L22" s="344"/>
      <c r="M22" s="344"/>
      <c r="N22" s="344"/>
      <c r="O22" s="161"/>
      <c r="P22" s="345"/>
      <c r="Q22" s="105"/>
    </row>
    <row r="23" spans="1:17" ht="11.25" hidden="1">
      <c r="A23" s="146" t="s">
        <v>225</v>
      </c>
      <c r="B23" s="146">
        <v>1</v>
      </c>
      <c r="D23" s="104"/>
      <c r="E23" s="342"/>
      <c r="F23" s="343"/>
      <c r="G23" s="344"/>
      <c r="H23" s="344"/>
      <c r="I23" s="344"/>
      <c r="J23" s="344"/>
      <c r="K23" s="344"/>
      <c r="L23" s="344"/>
      <c r="M23" s="344"/>
      <c r="N23" s="344"/>
      <c r="O23" s="161"/>
      <c r="P23" s="345"/>
      <c r="Q23" s="105"/>
    </row>
    <row r="24" spans="1:17" ht="11.25" hidden="1">
      <c r="A24" s="146" t="s">
        <v>716</v>
      </c>
      <c r="B24" s="146">
        <v>1</v>
      </c>
      <c r="D24" s="104"/>
      <c r="E24" s="342"/>
      <c r="F24" s="343"/>
      <c r="G24" s="344"/>
      <c r="H24" s="344"/>
      <c r="I24" s="344"/>
      <c r="J24" s="344"/>
      <c r="K24" s="344"/>
      <c r="L24" s="344"/>
      <c r="M24" s="344"/>
      <c r="N24" s="344"/>
      <c r="O24" s="161"/>
      <c r="P24" s="345"/>
      <c r="Q24" s="105"/>
    </row>
    <row r="25" spans="1:17" ht="11.25" hidden="1">
      <c r="A25" s="146" t="s">
        <v>226</v>
      </c>
      <c r="B25" s="146">
        <v>1</v>
      </c>
      <c r="D25" s="104"/>
      <c r="E25" s="342"/>
      <c r="F25" s="343"/>
      <c r="G25" s="344"/>
      <c r="H25" s="344"/>
      <c r="I25" s="344"/>
      <c r="J25" s="344"/>
      <c r="K25" s="344"/>
      <c r="L25" s="344"/>
      <c r="M25" s="344"/>
      <c r="N25" s="344"/>
      <c r="O25" s="161"/>
      <c r="P25" s="345"/>
      <c r="Q25" s="105"/>
    </row>
    <row r="26" spans="1:17" ht="11.25" hidden="1">
      <c r="A26" s="146" t="s">
        <v>227</v>
      </c>
      <c r="B26" s="146">
        <v>1</v>
      </c>
      <c r="D26" s="104"/>
      <c r="E26" s="342"/>
      <c r="F26" s="343"/>
      <c r="G26" s="344"/>
      <c r="H26" s="344"/>
      <c r="I26" s="344"/>
      <c r="J26" s="344"/>
      <c r="K26" s="344"/>
      <c r="L26" s="344"/>
      <c r="M26" s="344"/>
      <c r="N26" s="344"/>
      <c r="O26" s="161"/>
      <c r="P26" s="345"/>
      <c r="Q26" s="105"/>
    </row>
    <row r="27" spans="1:17" ht="11.25" hidden="1">
      <c r="A27" s="146" t="s">
        <v>228</v>
      </c>
      <c r="B27" s="146">
        <v>1</v>
      </c>
      <c r="D27" s="104"/>
      <c r="E27" s="342"/>
      <c r="F27" s="343"/>
      <c r="G27" s="344"/>
      <c r="H27" s="344"/>
      <c r="I27" s="344"/>
      <c r="J27" s="344"/>
      <c r="K27" s="344"/>
      <c r="L27" s="344"/>
      <c r="M27" s="344"/>
      <c r="N27" s="344"/>
      <c r="O27" s="161"/>
      <c r="P27" s="345"/>
      <c r="Q27" s="105"/>
    </row>
    <row r="28" spans="1:17" ht="11.25" hidden="1">
      <c r="A28" s="146" t="s">
        <v>229</v>
      </c>
      <c r="B28" s="146">
        <v>1</v>
      </c>
      <c r="D28" s="104"/>
      <c r="E28" s="342"/>
      <c r="F28" s="343"/>
      <c r="G28" s="344"/>
      <c r="H28" s="344"/>
      <c r="I28" s="344"/>
      <c r="J28" s="344"/>
      <c r="K28" s="344"/>
      <c r="L28" s="344"/>
      <c r="M28" s="344"/>
      <c r="N28" s="344"/>
      <c r="O28" s="161"/>
      <c r="P28" s="345"/>
      <c r="Q28" s="105"/>
    </row>
    <row r="29" spans="1:17" ht="11.25" hidden="1">
      <c r="A29" s="146" t="s">
        <v>235</v>
      </c>
      <c r="B29" s="146">
        <v>1</v>
      </c>
      <c r="D29" s="104"/>
      <c r="E29" s="342"/>
      <c r="F29" s="343"/>
      <c r="G29" s="344"/>
      <c r="H29" s="344"/>
      <c r="I29" s="344"/>
      <c r="J29" s="344"/>
      <c r="K29" s="344"/>
      <c r="L29" s="344"/>
      <c r="M29" s="344"/>
      <c r="N29" s="344"/>
      <c r="O29" s="161"/>
      <c r="P29" s="345"/>
      <c r="Q29" s="105"/>
    </row>
    <row r="30" spans="1:17" ht="11.25" hidden="1">
      <c r="A30" s="146" t="s">
        <v>237</v>
      </c>
      <c r="B30" s="146">
        <v>1</v>
      </c>
      <c r="D30" s="104"/>
      <c r="E30" s="342"/>
      <c r="F30" s="343"/>
      <c r="G30" s="344"/>
      <c r="H30" s="344"/>
      <c r="I30" s="344"/>
      <c r="J30" s="344"/>
      <c r="K30" s="344"/>
      <c r="L30" s="344"/>
      <c r="M30" s="344"/>
      <c r="N30" s="344"/>
      <c r="O30" s="161"/>
      <c r="P30" s="345"/>
      <c r="Q30" s="105"/>
    </row>
    <row r="31" spans="1:17" ht="11.25" hidden="1">
      <c r="A31" s="146" t="s">
        <v>239</v>
      </c>
      <c r="B31" s="146">
        <v>1</v>
      </c>
      <c r="D31" s="104"/>
      <c r="E31" s="342"/>
      <c r="F31" s="343"/>
      <c r="G31" s="344"/>
      <c r="H31" s="344"/>
      <c r="I31" s="344"/>
      <c r="J31" s="344"/>
      <c r="K31" s="344"/>
      <c r="L31" s="344"/>
      <c r="M31" s="344"/>
      <c r="N31" s="344"/>
      <c r="O31" s="161"/>
      <c r="P31" s="345"/>
      <c r="Q31" s="105"/>
    </row>
    <row r="32" spans="1:17" ht="11.25" hidden="1">
      <c r="A32" s="146" t="s">
        <v>241</v>
      </c>
      <c r="B32" s="146">
        <v>1</v>
      </c>
      <c r="D32" s="104"/>
      <c r="E32" s="342"/>
      <c r="F32" s="343"/>
      <c r="G32" s="344"/>
      <c r="H32" s="344"/>
      <c r="I32" s="344"/>
      <c r="J32" s="344"/>
      <c r="K32" s="344"/>
      <c r="L32" s="344"/>
      <c r="M32" s="344"/>
      <c r="N32" s="344"/>
      <c r="O32" s="161"/>
      <c r="P32" s="345"/>
      <c r="Q32" s="105"/>
    </row>
    <row r="33" spans="1:17" ht="11.25" hidden="1">
      <c r="A33" s="146" t="s">
        <v>244</v>
      </c>
      <c r="B33" s="146">
        <v>1</v>
      </c>
      <c r="D33" s="104"/>
      <c r="E33" s="342"/>
      <c r="F33" s="343"/>
      <c r="G33" s="344"/>
      <c r="H33" s="344"/>
      <c r="I33" s="344"/>
      <c r="J33" s="344"/>
      <c r="K33" s="344"/>
      <c r="L33" s="344"/>
      <c r="M33" s="344"/>
      <c r="N33" s="344"/>
      <c r="O33" s="161"/>
      <c r="P33" s="345"/>
      <c r="Q33" s="105"/>
    </row>
    <row r="34" spans="1:17" ht="11.25" hidden="1">
      <c r="A34" s="146" t="s">
        <v>246</v>
      </c>
      <c r="B34" s="146">
        <v>1</v>
      </c>
      <c r="D34" s="104"/>
      <c r="E34" s="342"/>
      <c r="F34" s="343"/>
      <c r="G34" s="344"/>
      <c r="H34" s="344"/>
      <c r="I34" s="344"/>
      <c r="J34" s="344"/>
      <c r="K34" s="344"/>
      <c r="L34" s="344"/>
      <c r="M34" s="344"/>
      <c r="N34" s="344"/>
      <c r="O34" s="161"/>
      <c r="P34" s="345"/>
      <c r="Q34" s="105"/>
    </row>
    <row r="35" spans="1:17" ht="11.25" hidden="1">
      <c r="A35" s="146" t="s">
        <v>248</v>
      </c>
      <c r="B35" s="146">
        <v>1</v>
      </c>
      <c r="D35" s="104"/>
      <c r="E35" s="342"/>
      <c r="F35" s="343"/>
      <c r="G35" s="344"/>
      <c r="H35" s="344"/>
      <c r="I35" s="344"/>
      <c r="J35" s="344"/>
      <c r="K35" s="344"/>
      <c r="L35" s="344"/>
      <c r="M35" s="344"/>
      <c r="N35" s="344"/>
      <c r="O35" s="161"/>
      <c r="P35" s="345"/>
      <c r="Q35" s="105"/>
    </row>
    <row r="36" spans="1:17" ht="11.25" hidden="1">
      <c r="A36" s="146" t="s">
        <v>718</v>
      </c>
      <c r="B36" s="146">
        <v>1</v>
      </c>
      <c r="D36" s="104"/>
      <c r="E36" s="342"/>
      <c r="F36" s="343"/>
      <c r="G36" s="344"/>
      <c r="H36" s="344"/>
      <c r="I36" s="344"/>
      <c r="J36" s="344"/>
      <c r="K36" s="344"/>
      <c r="L36" s="344"/>
      <c r="M36" s="344"/>
      <c r="N36" s="344"/>
      <c r="O36" s="161"/>
      <c r="P36" s="345"/>
      <c r="Q36" s="105"/>
    </row>
    <row r="37" spans="1:17" ht="11.25" hidden="1">
      <c r="A37" s="146" t="s">
        <v>251</v>
      </c>
      <c r="B37" s="146">
        <v>1</v>
      </c>
      <c r="D37" s="104"/>
      <c r="E37" s="342"/>
      <c r="F37" s="343"/>
      <c r="G37" s="344"/>
      <c r="H37" s="344"/>
      <c r="I37" s="344"/>
      <c r="J37" s="344"/>
      <c r="K37" s="344"/>
      <c r="L37" s="344"/>
      <c r="M37" s="344"/>
      <c r="N37" s="344"/>
      <c r="O37" s="161"/>
      <c r="P37" s="345"/>
      <c r="Q37" s="105"/>
    </row>
    <row r="38" spans="1:17" ht="11.25" hidden="1">
      <c r="A38" s="146" t="s">
        <v>253</v>
      </c>
      <c r="B38" s="146">
        <v>1</v>
      </c>
      <c r="D38" s="104"/>
      <c r="E38" s="342"/>
      <c r="F38" s="343"/>
      <c r="G38" s="344"/>
      <c r="H38" s="344"/>
      <c r="I38" s="344"/>
      <c r="J38" s="344"/>
      <c r="K38" s="344"/>
      <c r="L38" s="344"/>
      <c r="M38" s="344"/>
      <c r="N38" s="344"/>
      <c r="O38" s="161"/>
      <c r="P38" s="345"/>
      <c r="Q38" s="105"/>
    </row>
    <row r="39" spans="1:17" ht="11.25" hidden="1">
      <c r="A39" s="146" t="s">
        <v>255</v>
      </c>
      <c r="B39" s="146">
        <v>1</v>
      </c>
      <c r="D39" s="104"/>
      <c r="E39" s="342"/>
      <c r="F39" s="343"/>
      <c r="G39" s="344"/>
      <c r="H39" s="344"/>
      <c r="I39" s="344"/>
      <c r="J39" s="344"/>
      <c r="K39" s="344"/>
      <c r="L39" s="344"/>
      <c r="M39" s="344"/>
      <c r="N39" s="344"/>
      <c r="O39" s="161"/>
      <c r="P39" s="345"/>
      <c r="Q39" s="105"/>
    </row>
    <row r="40" spans="1:17" ht="11.25" hidden="1">
      <c r="A40" s="146" t="s">
        <v>257</v>
      </c>
      <c r="B40" s="146">
        <v>1</v>
      </c>
      <c r="D40" s="104"/>
      <c r="E40" s="342"/>
      <c r="F40" s="343"/>
      <c r="G40" s="344"/>
      <c r="H40" s="344"/>
      <c r="I40" s="344"/>
      <c r="J40" s="344"/>
      <c r="K40" s="344"/>
      <c r="L40" s="344"/>
      <c r="M40" s="344"/>
      <c r="N40" s="344"/>
      <c r="O40" s="161"/>
      <c r="P40" s="345"/>
      <c r="Q40" s="105"/>
    </row>
    <row r="41" spans="1:17" ht="11.25" hidden="1">
      <c r="A41" s="146" t="s">
        <v>259</v>
      </c>
      <c r="B41" s="146">
        <v>1</v>
      </c>
      <c r="D41" s="104"/>
      <c r="E41" s="342"/>
      <c r="F41" s="343"/>
      <c r="G41" s="344"/>
      <c r="H41" s="344"/>
      <c r="I41" s="344"/>
      <c r="J41" s="344"/>
      <c r="K41" s="344"/>
      <c r="L41" s="344"/>
      <c r="M41" s="344"/>
      <c r="N41" s="344"/>
      <c r="O41" s="161"/>
      <c r="P41" s="345"/>
      <c r="Q41" s="105"/>
    </row>
    <row r="42" spans="1:17" ht="11.25" hidden="1">
      <c r="A42" s="146" t="s">
        <v>260</v>
      </c>
      <c r="B42" s="146">
        <v>1</v>
      </c>
      <c r="D42" s="104"/>
      <c r="E42" s="342"/>
      <c r="F42" s="343"/>
      <c r="G42" s="344"/>
      <c r="H42" s="344"/>
      <c r="I42" s="344"/>
      <c r="J42" s="344"/>
      <c r="K42" s="344"/>
      <c r="L42" s="344"/>
      <c r="M42" s="344"/>
      <c r="N42" s="344"/>
      <c r="O42" s="161"/>
      <c r="P42" s="345"/>
      <c r="Q42" s="105"/>
    </row>
    <row r="43" spans="1:17" ht="11.25" hidden="1">
      <c r="A43" s="146" t="s">
        <v>262</v>
      </c>
      <c r="B43" s="146">
        <v>1</v>
      </c>
      <c r="D43" s="104"/>
      <c r="E43" s="342"/>
      <c r="F43" s="343"/>
      <c r="G43" s="344"/>
      <c r="H43" s="344"/>
      <c r="I43" s="344"/>
      <c r="J43" s="344"/>
      <c r="K43" s="344"/>
      <c r="L43" s="344"/>
      <c r="M43" s="344"/>
      <c r="N43" s="344"/>
      <c r="O43" s="161"/>
      <c r="P43" s="345"/>
      <c r="Q43" s="105"/>
    </row>
    <row r="44" spans="1:17" ht="11.25" hidden="1">
      <c r="A44" s="146" t="s">
        <v>269</v>
      </c>
      <c r="B44" s="146">
        <v>1</v>
      </c>
      <c r="D44" s="104"/>
      <c r="E44" s="342"/>
      <c r="F44" s="343"/>
      <c r="G44" s="344"/>
      <c r="H44" s="344"/>
      <c r="I44" s="344"/>
      <c r="J44" s="344"/>
      <c r="K44" s="344"/>
      <c r="L44" s="344"/>
      <c r="M44" s="344"/>
      <c r="N44" s="344"/>
      <c r="O44" s="161"/>
      <c r="P44" s="345"/>
      <c r="Q44" s="105"/>
    </row>
    <row r="45" spans="1:17" ht="11.25" hidden="1">
      <c r="A45" s="146" t="s">
        <v>271</v>
      </c>
      <c r="B45" s="146">
        <v>1</v>
      </c>
      <c r="D45" s="104"/>
      <c r="E45" s="342"/>
      <c r="F45" s="343"/>
      <c r="G45" s="344"/>
      <c r="H45" s="344"/>
      <c r="I45" s="344"/>
      <c r="J45" s="344"/>
      <c r="K45" s="344"/>
      <c r="L45" s="344"/>
      <c r="M45" s="344"/>
      <c r="N45" s="344"/>
      <c r="O45" s="161"/>
      <c r="P45" s="345"/>
      <c r="Q45" s="105"/>
    </row>
    <row r="46" spans="1:17" ht="11.25" hidden="1">
      <c r="A46" s="146" t="s">
        <v>273</v>
      </c>
      <c r="B46" s="146">
        <v>1</v>
      </c>
      <c r="D46" s="104"/>
      <c r="E46" s="342"/>
      <c r="F46" s="343"/>
      <c r="G46" s="344"/>
      <c r="H46" s="344"/>
      <c r="I46" s="344"/>
      <c r="J46" s="344"/>
      <c r="K46" s="344"/>
      <c r="L46" s="344"/>
      <c r="M46" s="344"/>
      <c r="N46" s="344"/>
      <c r="O46" s="161"/>
      <c r="P46" s="345"/>
      <c r="Q46" s="105"/>
    </row>
    <row r="47" spans="1:17" ht="11.25" hidden="1">
      <c r="A47" s="146" t="s">
        <v>275</v>
      </c>
      <c r="B47" s="146">
        <v>1</v>
      </c>
      <c r="D47" s="104"/>
      <c r="E47" s="342"/>
      <c r="F47" s="343"/>
      <c r="G47" s="344"/>
      <c r="H47" s="344"/>
      <c r="I47" s="344"/>
      <c r="J47" s="344"/>
      <c r="K47" s="344"/>
      <c r="L47" s="344"/>
      <c r="M47" s="344"/>
      <c r="N47" s="344"/>
      <c r="O47" s="161"/>
      <c r="P47" s="345"/>
      <c r="Q47" s="105"/>
    </row>
    <row r="48" spans="1:17" ht="11.25" hidden="1">
      <c r="A48" s="146" t="s">
        <v>278</v>
      </c>
      <c r="B48" s="146">
        <v>1</v>
      </c>
      <c r="D48" s="104"/>
      <c r="E48" s="342"/>
      <c r="F48" s="343"/>
      <c r="G48" s="344"/>
      <c r="H48" s="344"/>
      <c r="I48" s="344"/>
      <c r="J48" s="344"/>
      <c r="K48" s="344"/>
      <c r="L48" s="344"/>
      <c r="M48" s="344"/>
      <c r="N48" s="344"/>
      <c r="O48" s="161"/>
      <c r="P48" s="345"/>
      <c r="Q48" s="105"/>
    </row>
    <row r="49" spans="1:17" ht="11.25" hidden="1">
      <c r="A49" s="146" t="s">
        <v>280</v>
      </c>
      <c r="B49" s="146">
        <v>1</v>
      </c>
      <c r="D49" s="104"/>
      <c r="E49" s="342"/>
      <c r="F49" s="343"/>
      <c r="G49" s="344"/>
      <c r="H49" s="344"/>
      <c r="I49" s="344"/>
      <c r="J49" s="344"/>
      <c r="K49" s="344"/>
      <c r="L49" s="344"/>
      <c r="M49" s="344"/>
      <c r="N49" s="344"/>
      <c r="O49" s="161"/>
      <c r="P49" s="345"/>
      <c r="Q49" s="105"/>
    </row>
    <row r="50" spans="1:17" ht="11.25" hidden="1">
      <c r="A50" s="146" t="s">
        <v>282</v>
      </c>
      <c r="B50" s="146">
        <v>1</v>
      </c>
      <c r="D50" s="104"/>
      <c r="E50" s="342"/>
      <c r="F50" s="343"/>
      <c r="G50" s="344"/>
      <c r="H50" s="344"/>
      <c r="I50" s="344"/>
      <c r="J50" s="344"/>
      <c r="K50" s="344"/>
      <c r="L50" s="344"/>
      <c r="M50" s="344"/>
      <c r="N50" s="344"/>
      <c r="O50" s="161"/>
      <c r="P50" s="345"/>
      <c r="Q50" s="105"/>
    </row>
    <row r="51" spans="1:17" ht="11.25" hidden="1">
      <c r="A51" s="146" t="s">
        <v>719</v>
      </c>
      <c r="B51" s="146">
        <v>1</v>
      </c>
      <c r="D51" s="104"/>
      <c r="E51" s="342"/>
      <c r="F51" s="343"/>
      <c r="G51" s="344"/>
      <c r="H51" s="344"/>
      <c r="I51" s="344"/>
      <c r="J51" s="344"/>
      <c r="K51" s="344"/>
      <c r="L51" s="344"/>
      <c r="M51" s="344"/>
      <c r="N51" s="344"/>
      <c r="O51" s="161"/>
      <c r="P51" s="345"/>
      <c r="Q51" s="105"/>
    </row>
    <row r="52" spans="1:17" ht="11.25" hidden="1">
      <c r="A52" s="146" t="s">
        <v>285</v>
      </c>
      <c r="B52" s="146">
        <v>1</v>
      </c>
      <c r="D52" s="104"/>
      <c r="E52" s="342"/>
      <c r="F52" s="343"/>
      <c r="G52" s="344"/>
      <c r="H52" s="344"/>
      <c r="I52" s="344"/>
      <c r="J52" s="344"/>
      <c r="K52" s="344"/>
      <c r="L52" s="344"/>
      <c r="M52" s="344"/>
      <c r="N52" s="344"/>
      <c r="O52" s="161"/>
      <c r="P52" s="345"/>
      <c r="Q52" s="105"/>
    </row>
    <row r="53" spans="1:17" ht="11.25" hidden="1">
      <c r="A53" s="146" t="s">
        <v>287</v>
      </c>
      <c r="B53" s="146">
        <v>1</v>
      </c>
      <c r="D53" s="104"/>
      <c r="E53" s="342"/>
      <c r="F53" s="343"/>
      <c r="G53" s="344"/>
      <c r="H53" s="344"/>
      <c r="I53" s="344"/>
      <c r="J53" s="344"/>
      <c r="K53" s="344"/>
      <c r="L53" s="344"/>
      <c r="M53" s="344"/>
      <c r="N53" s="344"/>
      <c r="O53" s="161"/>
      <c r="P53" s="345"/>
      <c r="Q53" s="105"/>
    </row>
    <row r="54" spans="1:17" ht="11.25" hidden="1">
      <c r="A54" s="146" t="s">
        <v>289</v>
      </c>
      <c r="B54" s="146">
        <v>1</v>
      </c>
      <c r="D54" s="104"/>
      <c r="E54" s="342"/>
      <c r="F54" s="343"/>
      <c r="G54" s="344"/>
      <c r="H54" s="344"/>
      <c r="I54" s="344"/>
      <c r="J54" s="344"/>
      <c r="K54" s="344"/>
      <c r="L54" s="344"/>
      <c r="M54" s="344"/>
      <c r="N54" s="344"/>
      <c r="O54" s="161"/>
      <c r="P54" s="345"/>
      <c r="Q54" s="105"/>
    </row>
    <row r="55" spans="1:17" ht="11.25" hidden="1">
      <c r="A55" s="146" t="s">
        <v>291</v>
      </c>
      <c r="B55" s="146">
        <v>1</v>
      </c>
      <c r="D55" s="104"/>
      <c r="E55" s="342"/>
      <c r="F55" s="343"/>
      <c r="G55" s="344"/>
      <c r="H55" s="344"/>
      <c r="I55" s="344"/>
      <c r="J55" s="344"/>
      <c r="K55" s="344"/>
      <c r="L55" s="344"/>
      <c r="M55" s="344"/>
      <c r="N55" s="344"/>
      <c r="O55" s="161"/>
      <c r="P55" s="345"/>
      <c r="Q55" s="105"/>
    </row>
    <row r="56" spans="1:17" ht="11.25" hidden="1">
      <c r="A56" s="146" t="s">
        <v>296</v>
      </c>
      <c r="B56" s="146">
        <v>1</v>
      </c>
      <c r="D56" s="104"/>
      <c r="E56" s="342"/>
      <c r="F56" s="343"/>
      <c r="G56" s="344"/>
      <c r="H56" s="344"/>
      <c r="I56" s="344"/>
      <c r="J56" s="344"/>
      <c r="K56" s="344"/>
      <c r="L56" s="344"/>
      <c r="M56" s="344"/>
      <c r="N56" s="344"/>
      <c r="O56" s="161"/>
      <c r="P56" s="345"/>
      <c r="Q56" s="105"/>
    </row>
    <row r="57" spans="1:17" ht="11.25" hidden="1">
      <c r="A57" s="146" t="s">
        <v>298</v>
      </c>
      <c r="B57" s="146">
        <v>1</v>
      </c>
      <c r="D57" s="104"/>
      <c r="E57" s="342"/>
      <c r="F57" s="343"/>
      <c r="G57" s="344"/>
      <c r="H57" s="344"/>
      <c r="I57" s="344"/>
      <c r="J57" s="344"/>
      <c r="K57" s="344"/>
      <c r="L57" s="344"/>
      <c r="M57" s="344"/>
      <c r="N57" s="344"/>
      <c r="O57" s="161"/>
      <c r="P57" s="345"/>
      <c r="Q57" s="105"/>
    </row>
    <row r="58" spans="1:17" ht="11.25" hidden="1">
      <c r="A58" s="146" t="s">
        <v>300</v>
      </c>
      <c r="B58" s="146">
        <v>1</v>
      </c>
      <c r="D58" s="104"/>
      <c r="E58" s="342"/>
      <c r="F58" s="343"/>
      <c r="G58" s="344"/>
      <c r="H58" s="344"/>
      <c r="I58" s="344"/>
      <c r="J58" s="344"/>
      <c r="K58" s="344"/>
      <c r="L58" s="344"/>
      <c r="M58" s="344"/>
      <c r="N58" s="344"/>
      <c r="O58" s="161"/>
      <c r="P58" s="345"/>
      <c r="Q58" s="105"/>
    </row>
    <row r="59" spans="1:17" ht="11.25" hidden="1">
      <c r="A59" s="146" t="s">
        <v>302</v>
      </c>
      <c r="B59" s="146">
        <v>1</v>
      </c>
      <c r="D59" s="104"/>
      <c r="E59" s="342"/>
      <c r="F59" s="343"/>
      <c r="G59" s="344"/>
      <c r="H59" s="344"/>
      <c r="I59" s="344"/>
      <c r="J59" s="344"/>
      <c r="K59" s="344"/>
      <c r="L59" s="344"/>
      <c r="M59" s="344"/>
      <c r="N59" s="344"/>
      <c r="O59" s="161"/>
      <c r="P59" s="345"/>
      <c r="Q59" s="105"/>
    </row>
    <row r="60" spans="1:17" ht="11.25" hidden="1">
      <c r="A60" s="146" t="s">
        <v>305</v>
      </c>
      <c r="B60" s="146">
        <v>1</v>
      </c>
      <c r="D60" s="104"/>
      <c r="E60" s="342"/>
      <c r="F60" s="343"/>
      <c r="G60" s="344"/>
      <c r="H60" s="344"/>
      <c r="I60" s="344"/>
      <c r="J60" s="344"/>
      <c r="K60" s="344"/>
      <c r="L60" s="344"/>
      <c r="M60" s="344"/>
      <c r="N60" s="344"/>
      <c r="O60" s="161"/>
      <c r="P60" s="345"/>
      <c r="Q60" s="105"/>
    </row>
    <row r="61" spans="1:17" ht="11.25" hidden="1">
      <c r="A61" s="146" t="s">
        <v>307</v>
      </c>
      <c r="B61" s="146">
        <v>1</v>
      </c>
      <c r="D61" s="104"/>
      <c r="E61" s="342"/>
      <c r="F61" s="343"/>
      <c r="G61" s="344"/>
      <c r="H61" s="344"/>
      <c r="I61" s="344"/>
      <c r="J61" s="344"/>
      <c r="K61" s="344"/>
      <c r="L61" s="344"/>
      <c r="M61" s="344"/>
      <c r="N61" s="344"/>
      <c r="O61" s="161"/>
      <c r="P61" s="345"/>
      <c r="Q61" s="105"/>
    </row>
    <row r="62" spans="1:17" ht="11.25" hidden="1">
      <c r="A62" s="146" t="s">
        <v>309</v>
      </c>
      <c r="B62" s="146">
        <v>1</v>
      </c>
      <c r="D62" s="104"/>
      <c r="E62" s="342"/>
      <c r="F62" s="343"/>
      <c r="G62" s="344"/>
      <c r="H62" s="344"/>
      <c r="I62" s="344"/>
      <c r="J62" s="344"/>
      <c r="K62" s="344"/>
      <c r="L62" s="344"/>
      <c r="M62" s="344"/>
      <c r="N62" s="344"/>
      <c r="O62" s="161"/>
      <c r="P62" s="345"/>
      <c r="Q62" s="105"/>
    </row>
    <row r="63" spans="1:17" ht="11.25" hidden="1">
      <c r="A63" s="146" t="s">
        <v>722</v>
      </c>
      <c r="B63" s="146">
        <v>1</v>
      </c>
      <c r="D63" s="104"/>
      <c r="E63" s="342"/>
      <c r="F63" s="343"/>
      <c r="G63" s="344"/>
      <c r="H63" s="344"/>
      <c r="I63" s="344"/>
      <c r="J63" s="344"/>
      <c r="K63" s="344"/>
      <c r="L63" s="344"/>
      <c r="M63" s="344"/>
      <c r="N63" s="344"/>
      <c r="O63" s="161"/>
      <c r="P63" s="345"/>
      <c r="Q63" s="105"/>
    </row>
    <row r="64" spans="1:17" ht="11.25" hidden="1">
      <c r="A64" s="146" t="s">
        <v>312</v>
      </c>
      <c r="B64" s="146">
        <v>1</v>
      </c>
      <c r="D64" s="104"/>
      <c r="E64" s="342"/>
      <c r="F64" s="343"/>
      <c r="G64" s="344"/>
      <c r="H64" s="344"/>
      <c r="I64" s="344"/>
      <c r="J64" s="344"/>
      <c r="K64" s="344"/>
      <c r="L64" s="344"/>
      <c r="M64" s="344"/>
      <c r="N64" s="344"/>
      <c r="O64" s="161"/>
      <c r="P64" s="345"/>
      <c r="Q64" s="105"/>
    </row>
    <row r="65" spans="1:17" ht="11.25" hidden="1">
      <c r="A65" s="146" t="s">
        <v>314</v>
      </c>
      <c r="B65" s="146">
        <v>1</v>
      </c>
      <c r="D65" s="104"/>
      <c r="E65" s="342"/>
      <c r="F65" s="343"/>
      <c r="G65" s="344"/>
      <c r="H65" s="344"/>
      <c r="I65" s="344"/>
      <c r="J65" s="344"/>
      <c r="K65" s="344"/>
      <c r="L65" s="344"/>
      <c r="M65" s="344"/>
      <c r="N65" s="344"/>
      <c r="O65" s="161"/>
      <c r="P65" s="345"/>
      <c r="Q65" s="105"/>
    </row>
    <row r="66" spans="1:17" ht="11.25" hidden="1">
      <c r="A66" s="146" t="s">
        <v>316</v>
      </c>
      <c r="B66" s="146">
        <v>1</v>
      </c>
      <c r="D66" s="104"/>
      <c r="E66" s="342"/>
      <c r="F66" s="343"/>
      <c r="G66" s="344"/>
      <c r="H66" s="344"/>
      <c r="I66" s="344"/>
      <c r="J66" s="344"/>
      <c r="K66" s="344"/>
      <c r="L66" s="344"/>
      <c r="M66" s="344"/>
      <c r="N66" s="344"/>
      <c r="O66" s="161"/>
      <c r="P66" s="345"/>
      <c r="Q66" s="105"/>
    </row>
    <row r="67" spans="1:17" ht="11.25" hidden="1">
      <c r="A67" s="146" t="s">
        <v>318</v>
      </c>
      <c r="B67" s="146">
        <v>1</v>
      </c>
      <c r="D67" s="104"/>
      <c r="E67" s="342"/>
      <c r="F67" s="343"/>
      <c r="G67" s="344"/>
      <c r="H67" s="344"/>
      <c r="I67" s="344"/>
      <c r="J67" s="344"/>
      <c r="K67" s="344"/>
      <c r="L67" s="344"/>
      <c r="M67" s="344"/>
      <c r="N67" s="344"/>
      <c r="O67" s="161"/>
      <c r="P67" s="345"/>
      <c r="Q67" s="105"/>
    </row>
    <row r="68" spans="1:17" ht="11.25" hidden="1">
      <c r="A68" s="146" t="s">
        <v>322</v>
      </c>
      <c r="B68" s="146">
        <v>1</v>
      </c>
      <c r="D68" s="104"/>
      <c r="E68" s="342"/>
      <c r="F68" s="343"/>
      <c r="G68" s="344"/>
      <c r="H68" s="344"/>
      <c r="I68" s="344"/>
      <c r="J68" s="344"/>
      <c r="K68" s="344"/>
      <c r="L68" s="344"/>
      <c r="M68" s="344"/>
      <c r="N68" s="344"/>
      <c r="O68" s="161"/>
      <c r="P68" s="345"/>
      <c r="Q68" s="105"/>
    </row>
    <row r="69" spans="1:17" ht="11.25" hidden="1">
      <c r="A69" s="146" t="s">
        <v>324</v>
      </c>
      <c r="B69" s="146">
        <v>1</v>
      </c>
      <c r="D69" s="104"/>
      <c r="E69" s="342"/>
      <c r="F69" s="343"/>
      <c r="G69" s="344"/>
      <c r="H69" s="344"/>
      <c r="I69" s="344"/>
      <c r="J69" s="344"/>
      <c r="K69" s="344"/>
      <c r="L69" s="344"/>
      <c r="M69" s="344"/>
      <c r="N69" s="344"/>
      <c r="O69" s="161"/>
      <c r="P69" s="345"/>
      <c r="Q69" s="105"/>
    </row>
    <row r="70" spans="1:17" ht="11.25" hidden="1">
      <c r="A70" s="146" t="s">
        <v>326</v>
      </c>
      <c r="B70" s="146">
        <v>1</v>
      </c>
      <c r="D70" s="104"/>
      <c r="E70" s="342"/>
      <c r="F70" s="343"/>
      <c r="G70" s="344"/>
      <c r="H70" s="344"/>
      <c r="I70" s="344"/>
      <c r="J70" s="344"/>
      <c r="K70" s="344"/>
      <c r="L70" s="344"/>
      <c r="M70" s="344"/>
      <c r="N70" s="344"/>
      <c r="O70" s="161"/>
      <c r="P70" s="345"/>
      <c r="Q70" s="105"/>
    </row>
    <row r="71" spans="1:17" ht="11.25" hidden="1">
      <c r="A71" s="146" t="s">
        <v>328</v>
      </c>
      <c r="B71" s="146">
        <v>1</v>
      </c>
      <c r="D71" s="104"/>
      <c r="E71" s="342"/>
      <c r="F71" s="343"/>
      <c r="G71" s="344"/>
      <c r="H71" s="344"/>
      <c r="I71" s="344"/>
      <c r="J71" s="344"/>
      <c r="K71" s="344"/>
      <c r="L71" s="344"/>
      <c r="M71" s="344"/>
      <c r="N71" s="344"/>
      <c r="O71" s="161"/>
      <c r="P71" s="345"/>
      <c r="Q71" s="105"/>
    </row>
    <row r="72" spans="1:17" ht="11.25" hidden="1">
      <c r="A72" s="146" t="s">
        <v>331</v>
      </c>
      <c r="B72" s="146">
        <v>1</v>
      </c>
      <c r="D72" s="104"/>
      <c r="E72" s="342"/>
      <c r="F72" s="343"/>
      <c r="G72" s="344"/>
      <c r="H72" s="344"/>
      <c r="I72" s="344"/>
      <c r="J72" s="344"/>
      <c r="K72" s="344"/>
      <c r="L72" s="344"/>
      <c r="M72" s="344"/>
      <c r="N72" s="344"/>
      <c r="O72" s="161"/>
      <c r="P72" s="345"/>
      <c r="Q72" s="105"/>
    </row>
    <row r="73" spans="1:17" ht="11.25" hidden="1">
      <c r="A73" s="146" t="s">
        <v>333</v>
      </c>
      <c r="B73" s="146">
        <v>1</v>
      </c>
      <c r="D73" s="104"/>
      <c r="E73" s="342"/>
      <c r="F73" s="343"/>
      <c r="G73" s="344"/>
      <c r="H73" s="344"/>
      <c r="I73" s="344"/>
      <c r="J73" s="344"/>
      <c r="K73" s="344"/>
      <c r="L73" s="344"/>
      <c r="M73" s="344"/>
      <c r="N73" s="344"/>
      <c r="O73" s="161"/>
      <c r="P73" s="345"/>
      <c r="Q73" s="105"/>
    </row>
    <row r="74" spans="1:17" ht="11.25" hidden="1">
      <c r="A74" s="146" t="s">
        <v>335</v>
      </c>
      <c r="B74" s="146">
        <v>1</v>
      </c>
      <c r="D74" s="104"/>
      <c r="E74" s="342"/>
      <c r="F74" s="343"/>
      <c r="G74" s="344"/>
      <c r="H74" s="344"/>
      <c r="I74" s="344"/>
      <c r="J74" s="344"/>
      <c r="K74" s="344"/>
      <c r="L74" s="344"/>
      <c r="M74" s="344"/>
      <c r="N74" s="344"/>
      <c r="O74" s="161"/>
      <c r="P74" s="345"/>
      <c r="Q74" s="105"/>
    </row>
    <row r="75" spans="1:17" ht="11.25" hidden="1">
      <c r="A75" s="146" t="s">
        <v>724</v>
      </c>
      <c r="B75" s="146">
        <v>1</v>
      </c>
      <c r="D75" s="104"/>
      <c r="E75" s="342"/>
      <c r="F75" s="343"/>
      <c r="G75" s="344"/>
      <c r="H75" s="344"/>
      <c r="I75" s="344"/>
      <c r="J75" s="344"/>
      <c r="K75" s="344"/>
      <c r="L75" s="344"/>
      <c r="M75" s="344"/>
      <c r="N75" s="344"/>
      <c r="O75" s="161"/>
      <c r="P75" s="345"/>
      <c r="Q75" s="105"/>
    </row>
    <row r="76" spans="1:17" ht="11.25" hidden="1">
      <c r="A76" s="146" t="s">
        <v>338</v>
      </c>
      <c r="B76" s="146">
        <v>1</v>
      </c>
      <c r="D76" s="104"/>
      <c r="E76" s="342"/>
      <c r="F76" s="343"/>
      <c r="G76" s="344"/>
      <c r="H76" s="344"/>
      <c r="I76" s="344"/>
      <c r="J76" s="344"/>
      <c r="K76" s="344"/>
      <c r="L76" s="344"/>
      <c r="M76" s="344"/>
      <c r="N76" s="344"/>
      <c r="O76" s="161"/>
      <c r="P76" s="345"/>
      <c r="Q76" s="105"/>
    </row>
    <row r="77" spans="1:17" ht="11.25" hidden="1">
      <c r="A77" s="146" t="s">
        <v>340</v>
      </c>
      <c r="B77" s="146">
        <v>1</v>
      </c>
      <c r="D77" s="104"/>
      <c r="E77" s="342"/>
      <c r="F77" s="343"/>
      <c r="G77" s="344"/>
      <c r="H77" s="344"/>
      <c r="I77" s="344"/>
      <c r="J77" s="344"/>
      <c r="K77" s="344"/>
      <c r="L77" s="344"/>
      <c r="M77" s="344"/>
      <c r="N77" s="344"/>
      <c r="O77" s="161"/>
      <c r="P77" s="345"/>
      <c r="Q77" s="105"/>
    </row>
    <row r="78" spans="1:17" ht="11.25" hidden="1">
      <c r="A78" s="146" t="s">
        <v>342</v>
      </c>
      <c r="B78" s="146">
        <v>1</v>
      </c>
      <c r="D78" s="104"/>
      <c r="E78" s="342"/>
      <c r="F78" s="343"/>
      <c r="G78" s="344"/>
      <c r="H78" s="344"/>
      <c r="I78" s="344"/>
      <c r="J78" s="344"/>
      <c r="K78" s="344"/>
      <c r="L78" s="344"/>
      <c r="M78" s="344"/>
      <c r="N78" s="344"/>
      <c r="O78" s="161"/>
      <c r="P78" s="345"/>
      <c r="Q78" s="105"/>
    </row>
    <row r="79" spans="1:17" ht="11.25" hidden="1">
      <c r="A79" s="146" t="s">
        <v>344</v>
      </c>
      <c r="B79" s="146">
        <v>1</v>
      </c>
      <c r="D79" s="104"/>
      <c r="E79" s="342"/>
      <c r="F79" s="343"/>
      <c r="G79" s="344"/>
      <c r="H79" s="344"/>
      <c r="I79" s="344"/>
      <c r="J79" s="344"/>
      <c r="K79" s="344"/>
      <c r="L79" s="344"/>
      <c r="M79" s="344"/>
      <c r="N79" s="344"/>
      <c r="O79" s="161"/>
      <c r="P79" s="345"/>
      <c r="Q79" s="105"/>
    </row>
    <row r="80" spans="1:17" ht="11.25" hidden="1">
      <c r="A80" s="146" t="s">
        <v>116</v>
      </c>
      <c r="B80" s="146">
        <v>1</v>
      </c>
      <c r="D80" s="104"/>
      <c r="E80" s="342"/>
      <c r="F80" s="343"/>
      <c r="G80" s="344"/>
      <c r="H80" s="344"/>
      <c r="I80" s="344"/>
      <c r="J80" s="344"/>
      <c r="K80" s="344"/>
      <c r="L80" s="344"/>
      <c r="M80" s="344"/>
      <c r="N80" s="344"/>
      <c r="O80" s="161"/>
      <c r="P80" s="345"/>
      <c r="Q80" s="105"/>
    </row>
    <row r="81" spans="1:17" ht="11.25" hidden="1">
      <c r="A81" s="146" t="s">
        <v>117</v>
      </c>
      <c r="B81" s="146">
        <v>1</v>
      </c>
      <c r="D81" s="104"/>
      <c r="E81" s="342"/>
      <c r="F81" s="343"/>
      <c r="G81" s="344"/>
      <c r="H81" s="344"/>
      <c r="I81" s="344"/>
      <c r="J81" s="344"/>
      <c r="K81" s="344"/>
      <c r="L81" s="344"/>
      <c r="M81" s="344"/>
      <c r="N81" s="344"/>
      <c r="O81" s="161"/>
      <c r="P81" s="345"/>
      <c r="Q81" s="105"/>
    </row>
    <row r="82" spans="4:17" ht="12" thickBot="1">
      <c r="D82" s="104"/>
      <c r="E82" s="331"/>
      <c r="F82" s="332"/>
      <c r="G82" s="333"/>
      <c r="H82" s="333"/>
      <c r="I82" s="333"/>
      <c r="J82" s="333"/>
      <c r="K82" s="333"/>
      <c r="L82" s="333"/>
      <c r="M82" s="333"/>
      <c r="N82" s="333"/>
      <c r="O82" s="334"/>
      <c r="P82" s="335"/>
      <c r="Q82" s="105"/>
    </row>
    <row r="83" spans="4:17" ht="11.25">
      <c r="D83" s="104"/>
      <c r="E83" s="143"/>
      <c r="F83" s="144"/>
      <c r="G83" s="145"/>
      <c r="H83" s="145"/>
      <c r="I83" s="145"/>
      <c r="J83" s="145"/>
      <c r="K83" s="145"/>
      <c r="L83" s="145"/>
      <c r="M83" s="145"/>
      <c r="N83" s="145"/>
      <c r="O83" s="145"/>
      <c r="P83" s="145"/>
      <c r="Q83" s="105"/>
    </row>
    <row r="84" spans="4:17" ht="11.25">
      <c r="D84" s="32"/>
      <c r="Q84" s="107"/>
    </row>
    <row r="85" spans="4:16" ht="11.25">
      <c r="D85" s="34"/>
      <c r="E85" s="34"/>
      <c r="F85" s="34"/>
      <c r="G85" s="34"/>
      <c r="H85" s="34"/>
      <c r="I85" s="34"/>
      <c r="J85" s="34"/>
      <c r="K85" s="34"/>
      <c r="L85" s="34"/>
      <c r="M85" s="34"/>
      <c r="N85" s="34"/>
      <c r="O85" s="34"/>
      <c r="P85" s="34"/>
    </row>
  </sheetData>
  <sheetProtection password="E4D4" sheet="1" objects="1" scenarios="1" formatColumns="0" formatRows="0"/>
  <mergeCells count="7">
    <mergeCell ref="D12:Q12"/>
    <mergeCell ref="O4:Q4"/>
    <mergeCell ref="O5:Q5"/>
    <mergeCell ref="O6:Q6"/>
    <mergeCell ref="O7:Q7"/>
    <mergeCell ref="P8:Q8"/>
    <mergeCell ref="D11:Q11"/>
  </mergeCells>
  <printOptions horizontalCentered="1"/>
  <pageMargins left="0.7086614173228347" right="0.7086614173228347" top="0.7480314960629921" bottom="0.7480314960629921" header="0.31496062992125984" footer="0.31496062992125984"/>
  <pageSetup fitToHeight="1000" fitToWidth="1" horizontalDpi="600" verticalDpi="600" orientation="portrait" paperSize="9" scale="43" r:id="rId1"/>
</worksheet>
</file>

<file path=xl/worksheets/sheet13.xml><?xml version="1.0" encoding="utf-8"?>
<worksheet xmlns="http://schemas.openxmlformats.org/spreadsheetml/2006/main" xmlns:r="http://schemas.openxmlformats.org/officeDocument/2006/relationships">
  <sheetPr codeName="Лист10"/>
  <dimension ref="A1:L80"/>
  <sheetViews>
    <sheetView showGridLines="0" workbookViewId="0" topLeftCell="C4">
      <selection activeCell="C4" sqref="C4"/>
    </sheetView>
  </sheetViews>
  <sheetFormatPr defaultColWidth="9.140625" defaultRowHeight="11.25"/>
  <cols>
    <col min="1" max="2" width="9.57421875" style="146" hidden="1" customWidth="1"/>
    <col min="3" max="3" width="17.57421875" style="0" customWidth="1"/>
    <col min="4" max="4" width="9.7109375" style="0" customWidth="1"/>
    <col min="5" max="5" width="10.7109375" style="0" customWidth="1"/>
    <col min="6" max="6" width="82.140625" style="0" customWidth="1"/>
    <col min="7" max="7" width="14.28125" style="0" customWidth="1"/>
    <col min="12" max="12" width="9.140625" style="147" customWidth="1"/>
    <col min="13" max="13" width="9.140625" style="106" customWidth="1"/>
  </cols>
  <sheetData>
    <row r="1" spans="1:12" s="46" customFormat="1" ht="11.25" customHeight="1" hidden="1">
      <c r="A1" s="146">
        <f>ID</f>
        <v>27126047</v>
      </c>
      <c r="B1" s="146"/>
      <c r="F1" s="48"/>
      <c r="G1" s="48"/>
      <c r="L1" s="147"/>
    </row>
    <row r="2" spans="1:12" s="46" customFormat="1" ht="11.25" customHeight="1" hidden="1">
      <c r="A2" s="146"/>
      <c r="B2" s="146"/>
      <c r="F2" s="47"/>
      <c r="G2" s="47"/>
      <c r="L2" s="147"/>
    </row>
    <row r="3" spans="1:12" s="46" customFormat="1" ht="11.25" customHeight="1" hidden="1">
      <c r="A3" s="146"/>
      <c r="B3" s="146"/>
      <c r="H3" s="60"/>
      <c r="L3" s="147"/>
    </row>
    <row r="4" spans="1:12" s="106" customFormat="1" ht="34.5" customHeight="1">
      <c r="A4" s="146"/>
      <c r="B4" s="146"/>
      <c r="F4" s="490" t="s">
        <v>685</v>
      </c>
      <c r="G4" s="490"/>
      <c r="H4" s="490"/>
      <c r="L4" s="147"/>
    </row>
    <row r="5" spans="1:12" s="106" customFormat="1" ht="11.25">
      <c r="A5" s="146"/>
      <c r="B5" s="146"/>
      <c r="F5" s="501" t="s">
        <v>160</v>
      </c>
      <c r="G5" s="501"/>
      <c r="H5" s="501"/>
      <c r="L5" s="147"/>
    </row>
    <row r="6" spans="1:12" s="106" customFormat="1" ht="17.25" customHeight="1">
      <c r="A6" s="146"/>
      <c r="B6" s="146"/>
      <c r="F6" s="502">
        <f>IF(B_POST="","",B_POST)</f>
      </c>
      <c r="G6" s="502"/>
      <c r="H6" s="502"/>
      <c r="L6" s="147"/>
    </row>
    <row r="7" spans="1:12" s="106" customFormat="1" ht="17.25" customHeight="1">
      <c r="A7" s="146"/>
      <c r="B7" s="146"/>
      <c r="F7" s="502">
        <f>IF(B_FIO="","",B_FIO)</f>
      </c>
      <c r="G7" s="502"/>
      <c r="H7" s="502"/>
      <c r="L7" s="147"/>
    </row>
    <row r="8" spans="1:12" s="106" customFormat="1" ht="13.5" customHeight="1">
      <c r="A8" s="146"/>
      <c r="B8" s="146"/>
      <c r="F8" s="110"/>
      <c r="G8" s="503" t="s">
        <v>93</v>
      </c>
      <c r="H8" s="503"/>
      <c r="L8" s="147"/>
    </row>
    <row r="9" spans="1:12" s="106" customFormat="1" ht="11.25" customHeight="1">
      <c r="A9" s="146"/>
      <c r="B9" s="146"/>
      <c r="F9" s="111"/>
      <c r="G9" s="136" t="s">
        <v>94</v>
      </c>
      <c r="H9" s="111"/>
      <c r="L9" s="147"/>
    </row>
    <row r="10" ht="12" thickBot="1">
      <c r="H10" s="109"/>
    </row>
    <row r="11" spans="4:8" ht="15" customHeight="1">
      <c r="D11" s="493" t="s">
        <v>606</v>
      </c>
      <c r="E11" s="494"/>
      <c r="F11" s="494"/>
      <c r="G11" s="494"/>
      <c r="H11" s="495"/>
    </row>
    <row r="12" spans="4:8" ht="15" customHeight="1" thickBot="1">
      <c r="D12" s="452" t="str">
        <f>COMPANY&amp;", Факт за "&amp;YEAR_PERIOD&amp;" г. "&amp;MONTH_PERIOD</f>
        <v>, Факт за  г. </v>
      </c>
      <c r="E12" s="453"/>
      <c r="F12" s="453"/>
      <c r="G12" s="453"/>
      <c r="H12" s="454"/>
    </row>
    <row r="14" spans="4:8" ht="12" thickBot="1">
      <c r="D14" s="33"/>
      <c r="E14" s="34"/>
      <c r="F14" s="34"/>
      <c r="G14" s="34"/>
      <c r="H14" s="37"/>
    </row>
    <row r="15" spans="4:8" ht="15" customHeight="1" thickBot="1">
      <c r="D15" s="32"/>
      <c r="E15" s="359" t="s">
        <v>40</v>
      </c>
      <c r="F15" s="360" t="s">
        <v>607</v>
      </c>
      <c r="G15" s="361" t="s">
        <v>608</v>
      </c>
      <c r="H15" s="38"/>
    </row>
    <row r="16" spans="4:8" ht="12" thickBot="1">
      <c r="D16" s="32"/>
      <c r="E16" s="358">
        <v>1</v>
      </c>
      <c r="F16" s="358">
        <v>2</v>
      </c>
      <c r="G16" s="358">
        <v>3</v>
      </c>
      <c r="H16" s="38"/>
    </row>
    <row r="17" spans="4:8" ht="11.25">
      <c r="D17" s="32"/>
      <c r="E17" s="362" t="s">
        <v>64</v>
      </c>
      <c r="F17" s="538" t="s">
        <v>609</v>
      </c>
      <c r="G17" s="539"/>
      <c r="H17" s="38"/>
    </row>
    <row r="18" spans="4:8" ht="11.25">
      <c r="D18" s="32"/>
      <c r="E18" s="195" t="s">
        <v>65</v>
      </c>
      <c r="F18" s="355" t="s">
        <v>610</v>
      </c>
      <c r="G18" s="363" t="s">
        <v>611</v>
      </c>
      <c r="H18" s="38"/>
    </row>
    <row r="19" spans="4:8" ht="11.25">
      <c r="D19" s="32"/>
      <c r="E19" s="195" t="s">
        <v>66</v>
      </c>
      <c r="F19" s="355" t="s">
        <v>612</v>
      </c>
      <c r="G19" s="363" t="s">
        <v>613</v>
      </c>
      <c r="H19" s="38"/>
    </row>
    <row r="20" spans="4:8" ht="11.25">
      <c r="D20" s="32"/>
      <c r="E20" s="364" t="s">
        <v>68</v>
      </c>
      <c r="F20" s="540" t="s">
        <v>614</v>
      </c>
      <c r="G20" s="541"/>
      <c r="H20" s="38"/>
    </row>
    <row r="21" spans="4:8" ht="11.25">
      <c r="D21" s="32"/>
      <c r="E21" s="195" t="s">
        <v>67</v>
      </c>
      <c r="F21" s="355" t="s">
        <v>615</v>
      </c>
      <c r="G21" s="363" t="s">
        <v>616</v>
      </c>
      <c r="H21" s="38"/>
    </row>
    <row r="22" spans="4:8" ht="11.25">
      <c r="D22" s="32"/>
      <c r="E22" s="195" t="s">
        <v>69</v>
      </c>
      <c r="F22" s="355" t="s">
        <v>617</v>
      </c>
      <c r="G22" s="363" t="s">
        <v>613</v>
      </c>
      <c r="H22" s="38"/>
    </row>
    <row r="23" spans="4:8" ht="11.25">
      <c r="D23" s="32"/>
      <c r="E23" s="195" t="s">
        <v>70</v>
      </c>
      <c r="F23" s="355" t="s">
        <v>618</v>
      </c>
      <c r="G23" s="363" t="s">
        <v>616</v>
      </c>
      <c r="H23" s="38"/>
    </row>
    <row r="24" spans="4:8" ht="11.25">
      <c r="D24" s="32"/>
      <c r="E24" s="195" t="s">
        <v>115</v>
      </c>
      <c r="F24" s="355" t="s">
        <v>619</v>
      </c>
      <c r="G24" s="363" t="s">
        <v>613</v>
      </c>
      <c r="H24" s="38"/>
    </row>
    <row r="25" spans="4:8" ht="11.25">
      <c r="D25" s="32"/>
      <c r="E25" s="195" t="s">
        <v>385</v>
      </c>
      <c r="F25" s="355" t="s">
        <v>620</v>
      </c>
      <c r="G25" s="363" t="s">
        <v>616</v>
      </c>
      <c r="H25" s="38"/>
    </row>
    <row r="26" spans="4:8" ht="11.25">
      <c r="D26" s="32"/>
      <c r="E26" s="195" t="s">
        <v>386</v>
      </c>
      <c r="F26" s="355" t="s">
        <v>621</v>
      </c>
      <c r="G26" s="363" t="s">
        <v>616</v>
      </c>
      <c r="H26" s="38"/>
    </row>
    <row r="27" spans="4:8" ht="11.25">
      <c r="D27" s="32"/>
      <c r="E27" s="364" t="s">
        <v>71</v>
      </c>
      <c r="F27" s="542" t="s">
        <v>622</v>
      </c>
      <c r="G27" s="543"/>
      <c r="H27" s="38"/>
    </row>
    <row r="28" spans="4:8" ht="22.5">
      <c r="D28" s="32"/>
      <c r="E28" s="195" t="s">
        <v>348</v>
      </c>
      <c r="F28" s="355" t="s">
        <v>623</v>
      </c>
      <c r="G28" s="363" t="s">
        <v>616</v>
      </c>
      <c r="H28" s="38"/>
    </row>
    <row r="29" spans="4:8" ht="11.25">
      <c r="D29" s="32"/>
      <c r="E29" s="195" t="s">
        <v>480</v>
      </c>
      <c r="F29" s="355" t="s">
        <v>624</v>
      </c>
      <c r="G29" s="363" t="s">
        <v>616</v>
      </c>
      <c r="H29" s="38"/>
    </row>
    <row r="30" spans="4:8" ht="11.25">
      <c r="D30" s="32"/>
      <c r="E30" s="195" t="s">
        <v>667</v>
      </c>
      <c r="F30" s="355" t="s">
        <v>625</v>
      </c>
      <c r="G30" s="363" t="s">
        <v>616</v>
      </c>
      <c r="H30" s="38"/>
    </row>
    <row r="31" spans="4:8" ht="11.25">
      <c r="D31" s="32"/>
      <c r="E31" s="195" t="s">
        <v>668</v>
      </c>
      <c r="F31" s="356" t="s">
        <v>626</v>
      </c>
      <c r="G31" s="363" t="s">
        <v>616</v>
      </c>
      <c r="H31" s="38"/>
    </row>
    <row r="32" spans="4:8" ht="11.25">
      <c r="D32" s="32"/>
      <c r="E32" s="364" t="s">
        <v>72</v>
      </c>
      <c r="F32" s="542" t="s">
        <v>627</v>
      </c>
      <c r="G32" s="543"/>
      <c r="H32" s="38"/>
    </row>
    <row r="33" spans="4:8" ht="11.25">
      <c r="D33" s="32"/>
      <c r="E33" s="195" t="s">
        <v>669</v>
      </c>
      <c r="F33" s="355" t="s">
        <v>628</v>
      </c>
      <c r="G33" s="363" t="s">
        <v>613</v>
      </c>
      <c r="H33" s="38"/>
    </row>
    <row r="34" spans="4:8" ht="22.5">
      <c r="D34" s="32"/>
      <c r="E34" s="195" t="s">
        <v>670</v>
      </c>
      <c r="F34" s="355" t="s">
        <v>629</v>
      </c>
      <c r="G34" s="363" t="s">
        <v>613</v>
      </c>
      <c r="H34" s="38"/>
    </row>
    <row r="35" spans="4:8" ht="11.25">
      <c r="D35" s="32"/>
      <c r="E35" s="195" t="s">
        <v>671</v>
      </c>
      <c r="F35" s="355" t="s">
        <v>630</v>
      </c>
      <c r="G35" s="363" t="s">
        <v>616</v>
      </c>
      <c r="H35" s="38"/>
    </row>
    <row r="36" spans="4:8" ht="11.25">
      <c r="D36" s="32"/>
      <c r="E36" s="195" t="s">
        <v>672</v>
      </c>
      <c r="F36" s="355" t="s">
        <v>631</v>
      </c>
      <c r="G36" s="363" t="s">
        <v>616</v>
      </c>
      <c r="H36" s="38"/>
    </row>
    <row r="37" spans="4:8" ht="11.25">
      <c r="D37" s="32"/>
      <c r="E37" s="195" t="s">
        <v>673</v>
      </c>
      <c r="F37" s="355" t="s">
        <v>632</v>
      </c>
      <c r="G37" s="363" t="s">
        <v>613</v>
      </c>
      <c r="H37" s="38"/>
    </row>
    <row r="38" spans="4:8" ht="11.25">
      <c r="D38" s="32"/>
      <c r="E38" s="195" t="s">
        <v>674</v>
      </c>
      <c r="F38" s="355" t="s">
        <v>633</v>
      </c>
      <c r="G38" s="363" t="s">
        <v>613</v>
      </c>
      <c r="H38" s="38"/>
    </row>
    <row r="39" spans="4:8" ht="11.25">
      <c r="D39" s="32"/>
      <c r="E39" s="364" t="s">
        <v>74</v>
      </c>
      <c r="F39" s="542" t="s">
        <v>634</v>
      </c>
      <c r="G39" s="543"/>
      <c r="H39" s="38"/>
    </row>
    <row r="40" spans="4:8" ht="11.25">
      <c r="D40" s="32"/>
      <c r="E40" s="195" t="s">
        <v>75</v>
      </c>
      <c r="F40" s="355" t="s">
        <v>635</v>
      </c>
      <c r="G40" s="365" t="s">
        <v>616</v>
      </c>
      <c r="H40" s="38"/>
    </row>
    <row r="41" spans="4:8" ht="11.25">
      <c r="D41" s="32"/>
      <c r="E41" s="195" t="s">
        <v>76</v>
      </c>
      <c r="F41" s="355" t="s">
        <v>636</v>
      </c>
      <c r="G41" s="365" t="s">
        <v>616</v>
      </c>
      <c r="H41" s="38"/>
    </row>
    <row r="42" spans="4:8" ht="11.25">
      <c r="D42" s="32"/>
      <c r="E42" s="195" t="s">
        <v>675</v>
      </c>
      <c r="F42" s="355" t="s">
        <v>637</v>
      </c>
      <c r="G42" s="363" t="s">
        <v>613</v>
      </c>
      <c r="H42" s="38"/>
    </row>
    <row r="43" spans="4:8" ht="22.5">
      <c r="D43" s="32"/>
      <c r="E43" s="195" t="s">
        <v>676</v>
      </c>
      <c r="F43" s="355" t="s">
        <v>638</v>
      </c>
      <c r="G43" s="363" t="s">
        <v>616</v>
      </c>
      <c r="H43" s="38"/>
    </row>
    <row r="44" spans="4:8" ht="22.5">
      <c r="D44" s="32"/>
      <c r="E44" s="195" t="s">
        <v>677</v>
      </c>
      <c r="F44" s="355" t="s">
        <v>639</v>
      </c>
      <c r="G44" s="363" t="s">
        <v>613</v>
      </c>
      <c r="H44" s="38"/>
    </row>
    <row r="45" spans="4:8" ht="11.25">
      <c r="D45" s="32"/>
      <c r="E45" s="195" t="s">
        <v>678</v>
      </c>
      <c r="F45" s="355" t="s">
        <v>640</v>
      </c>
      <c r="G45" s="363" t="s">
        <v>613</v>
      </c>
      <c r="H45" s="38"/>
    </row>
    <row r="46" spans="4:8" ht="11.25">
      <c r="D46" s="32"/>
      <c r="E46" s="364" t="s">
        <v>73</v>
      </c>
      <c r="F46" s="542" t="s">
        <v>641</v>
      </c>
      <c r="G46" s="543"/>
      <c r="H46" s="38"/>
    </row>
    <row r="47" spans="4:8" ht="11.25">
      <c r="D47" s="32"/>
      <c r="E47" s="195" t="s">
        <v>679</v>
      </c>
      <c r="F47" s="355" t="s">
        <v>642</v>
      </c>
      <c r="G47" s="363" t="s">
        <v>613</v>
      </c>
      <c r="H47" s="38"/>
    </row>
    <row r="48" spans="4:8" ht="11.25">
      <c r="D48" s="32"/>
      <c r="E48" s="195" t="s">
        <v>680</v>
      </c>
      <c r="F48" s="355" t="s">
        <v>643</v>
      </c>
      <c r="G48" s="363" t="s">
        <v>613</v>
      </c>
      <c r="H48" s="38"/>
    </row>
    <row r="49" spans="4:8" ht="22.5">
      <c r="D49" s="32"/>
      <c r="E49" s="195" t="s">
        <v>681</v>
      </c>
      <c r="F49" s="355" t="s">
        <v>644</v>
      </c>
      <c r="G49" s="363" t="s">
        <v>616</v>
      </c>
      <c r="H49" s="38"/>
    </row>
    <row r="50" spans="4:8" ht="34.5" thickBot="1">
      <c r="D50" s="32"/>
      <c r="E50" s="366" t="s">
        <v>682</v>
      </c>
      <c r="F50" s="367" t="s">
        <v>645</v>
      </c>
      <c r="G50" s="368" t="s">
        <v>616</v>
      </c>
      <c r="H50" s="38"/>
    </row>
    <row r="51" spans="4:8" ht="11.25">
      <c r="D51" s="32"/>
      <c r="H51" s="369"/>
    </row>
    <row r="52" spans="4:7" ht="12" thickBot="1">
      <c r="D52" s="34"/>
      <c r="E52" s="34"/>
      <c r="F52" s="34"/>
      <c r="G52" s="34"/>
    </row>
    <row r="53" spans="4:8" ht="13.5" thickBot="1">
      <c r="D53" s="544" t="s">
        <v>646</v>
      </c>
      <c r="E53" s="545"/>
      <c r="F53" s="545"/>
      <c r="G53" s="545"/>
      <c r="H53" s="546"/>
    </row>
    <row r="55" spans="4:8" ht="12" thickBot="1">
      <c r="D55" s="33"/>
      <c r="E55" s="34"/>
      <c r="F55" s="34"/>
      <c r="G55" s="34"/>
      <c r="H55" s="37"/>
    </row>
    <row r="56" spans="4:8" ht="12" thickBot="1">
      <c r="D56" s="32"/>
      <c r="E56" s="359" t="s">
        <v>40</v>
      </c>
      <c r="F56" s="360" t="s">
        <v>607</v>
      </c>
      <c r="G56" s="361" t="s">
        <v>608</v>
      </c>
      <c r="H56" s="38"/>
    </row>
    <row r="57" spans="4:8" ht="12" thickBot="1">
      <c r="D57" s="32"/>
      <c r="E57" s="358">
        <v>1</v>
      </c>
      <c r="F57" s="358">
        <v>2</v>
      </c>
      <c r="G57" s="358">
        <v>3</v>
      </c>
      <c r="H57" s="38"/>
    </row>
    <row r="58" spans="4:8" ht="11.25">
      <c r="D58" s="32"/>
      <c r="E58" s="370" t="s">
        <v>64</v>
      </c>
      <c r="F58" s="371" t="s">
        <v>647</v>
      </c>
      <c r="G58" s="372"/>
      <c r="H58" s="38"/>
    </row>
    <row r="59" spans="4:8" ht="11.25">
      <c r="D59" s="32"/>
      <c r="E59" s="195" t="s">
        <v>65</v>
      </c>
      <c r="F59" s="355" t="s">
        <v>648</v>
      </c>
      <c r="G59" s="363" t="s">
        <v>616</v>
      </c>
      <c r="H59" s="38"/>
    </row>
    <row r="60" spans="4:8" ht="11.25">
      <c r="D60" s="32"/>
      <c r="E60" s="195" t="s">
        <v>66</v>
      </c>
      <c r="F60" s="355" t="s">
        <v>649</v>
      </c>
      <c r="G60" s="363" t="s">
        <v>616</v>
      </c>
      <c r="H60" s="38"/>
    </row>
    <row r="61" spans="4:8" ht="11.25">
      <c r="D61" s="32"/>
      <c r="E61" s="195" t="s">
        <v>77</v>
      </c>
      <c r="F61" s="355" t="s">
        <v>650</v>
      </c>
      <c r="G61" s="363" t="s">
        <v>616</v>
      </c>
      <c r="H61" s="38"/>
    </row>
    <row r="62" spans="4:8" ht="22.5">
      <c r="D62" s="32"/>
      <c r="E62" s="195" t="s">
        <v>78</v>
      </c>
      <c r="F62" s="355" t="s">
        <v>651</v>
      </c>
      <c r="G62" s="363" t="s">
        <v>616</v>
      </c>
      <c r="H62" s="38"/>
    </row>
    <row r="63" spans="4:8" ht="11.25">
      <c r="D63" s="32"/>
      <c r="E63" s="195" t="s">
        <v>79</v>
      </c>
      <c r="F63" s="355" t="s">
        <v>652</v>
      </c>
      <c r="G63" s="363" t="s">
        <v>616</v>
      </c>
      <c r="H63" s="38"/>
    </row>
    <row r="64" spans="4:8" ht="11.25">
      <c r="D64" s="32"/>
      <c r="E64" s="195" t="s">
        <v>264</v>
      </c>
      <c r="F64" s="355" t="s">
        <v>653</v>
      </c>
      <c r="G64" s="363" t="s">
        <v>613</v>
      </c>
      <c r="H64" s="38"/>
    </row>
    <row r="65" spans="4:8" ht="11.25">
      <c r="D65" s="32"/>
      <c r="E65" s="364" t="s">
        <v>68</v>
      </c>
      <c r="F65" s="357" t="s">
        <v>622</v>
      </c>
      <c r="G65" s="373"/>
      <c r="H65" s="38"/>
    </row>
    <row r="66" spans="4:8" ht="11.25">
      <c r="D66" s="32"/>
      <c r="E66" s="195" t="s">
        <v>67</v>
      </c>
      <c r="F66" s="355" t="s">
        <v>654</v>
      </c>
      <c r="G66" s="363" t="s">
        <v>616</v>
      </c>
      <c r="H66" s="38"/>
    </row>
    <row r="67" spans="4:8" ht="22.5">
      <c r="D67" s="32"/>
      <c r="E67" s="195" t="s">
        <v>69</v>
      </c>
      <c r="F67" s="355" t="s">
        <v>655</v>
      </c>
      <c r="G67" s="363" t="s">
        <v>616</v>
      </c>
      <c r="H67" s="38"/>
    </row>
    <row r="68" spans="4:8" ht="11.25">
      <c r="D68" s="32"/>
      <c r="E68" s="195" t="s">
        <v>70</v>
      </c>
      <c r="F68" s="355" t="s">
        <v>656</v>
      </c>
      <c r="G68" s="363" t="s">
        <v>616</v>
      </c>
      <c r="H68" s="38"/>
    </row>
    <row r="69" spans="4:8" ht="11.25">
      <c r="D69" s="32"/>
      <c r="E69" s="364" t="s">
        <v>71</v>
      </c>
      <c r="F69" s="357" t="s">
        <v>657</v>
      </c>
      <c r="G69" s="373"/>
      <c r="H69" s="38"/>
    </row>
    <row r="70" spans="4:8" ht="11.25">
      <c r="D70" s="32"/>
      <c r="E70" s="195" t="s">
        <v>348</v>
      </c>
      <c r="F70" s="355" t="s">
        <v>658</v>
      </c>
      <c r="G70" s="363" t="s">
        <v>613</v>
      </c>
      <c r="H70" s="38"/>
    </row>
    <row r="71" spans="4:8" ht="11.25">
      <c r="D71" s="32"/>
      <c r="E71" s="195" t="s">
        <v>480</v>
      </c>
      <c r="F71" s="355" t="s">
        <v>659</v>
      </c>
      <c r="G71" s="363" t="s">
        <v>616</v>
      </c>
      <c r="H71" s="38"/>
    </row>
    <row r="72" spans="4:8" ht="11.25">
      <c r="D72" s="32"/>
      <c r="E72" s="195" t="s">
        <v>667</v>
      </c>
      <c r="F72" s="355" t="s">
        <v>660</v>
      </c>
      <c r="G72" s="363" t="s">
        <v>613</v>
      </c>
      <c r="H72" s="38"/>
    </row>
    <row r="73" spans="4:8" ht="11.25">
      <c r="D73" s="32"/>
      <c r="E73" s="195" t="s">
        <v>683</v>
      </c>
      <c r="F73" s="355" t="s">
        <v>661</v>
      </c>
      <c r="G73" s="363" t="s">
        <v>613</v>
      </c>
      <c r="H73" s="38"/>
    </row>
    <row r="74" spans="4:8" ht="11.25">
      <c r="D74" s="32"/>
      <c r="E74" s="195" t="s">
        <v>684</v>
      </c>
      <c r="F74" s="355" t="s">
        <v>662</v>
      </c>
      <c r="G74" s="363" t="s">
        <v>616</v>
      </c>
      <c r="H74" s="38"/>
    </row>
    <row r="75" spans="4:8" ht="11.25">
      <c r="D75" s="32"/>
      <c r="E75" s="364" t="s">
        <v>72</v>
      </c>
      <c r="F75" s="357" t="s">
        <v>641</v>
      </c>
      <c r="G75" s="373"/>
      <c r="H75" s="38"/>
    </row>
    <row r="76" spans="4:8" ht="11.25">
      <c r="D76" s="32"/>
      <c r="E76" s="195" t="s">
        <v>669</v>
      </c>
      <c r="F76" s="355" t="s">
        <v>663</v>
      </c>
      <c r="G76" s="363" t="s">
        <v>613</v>
      </c>
      <c r="H76" s="38"/>
    </row>
    <row r="77" spans="4:8" ht="22.5">
      <c r="D77" s="32"/>
      <c r="E77" s="195" t="s">
        <v>670</v>
      </c>
      <c r="F77" s="355" t="s">
        <v>664</v>
      </c>
      <c r="G77" s="363" t="s">
        <v>616</v>
      </c>
      <c r="H77" s="38"/>
    </row>
    <row r="78" spans="4:8" ht="11.25">
      <c r="D78" s="32"/>
      <c r="E78" s="195" t="s">
        <v>671</v>
      </c>
      <c r="F78" s="355" t="s">
        <v>665</v>
      </c>
      <c r="G78" s="363" t="s">
        <v>616</v>
      </c>
      <c r="H78" s="38"/>
    </row>
    <row r="79" spans="4:8" ht="12" thickBot="1">
      <c r="D79" s="32"/>
      <c r="E79" s="374" t="s">
        <v>672</v>
      </c>
      <c r="F79" s="375" t="s">
        <v>666</v>
      </c>
      <c r="G79" s="376" t="s">
        <v>616</v>
      </c>
      <c r="H79" s="38"/>
    </row>
    <row r="80" spans="4:8" ht="11.25">
      <c r="D80" s="35"/>
      <c r="E80" s="36"/>
      <c r="F80" s="36"/>
      <c r="G80" s="36"/>
      <c r="H80" s="39"/>
    </row>
  </sheetData>
  <sheetProtection password="E4D4" sheet="1" formatColumns="0" formatRows="0"/>
  <mergeCells count="14">
    <mergeCell ref="D53:H53"/>
    <mergeCell ref="F4:H4"/>
    <mergeCell ref="F5:H5"/>
    <mergeCell ref="F6:H6"/>
    <mergeCell ref="F7:H7"/>
    <mergeCell ref="D11:H11"/>
    <mergeCell ref="D12:H12"/>
    <mergeCell ref="G8:H8"/>
    <mergeCell ref="F17:G17"/>
    <mergeCell ref="F20:G20"/>
    <mergeCell ref="F27:G27"/>
    <mergeCell ref="F32:G32"/>
    <mergeCell ref="F39:G39"/>
    <mergeCell ref="F46:G46"/>
  </mergeCells>
  <printOptions horizontalCentered="1"/>
  <pageMargins left="0.7086614173228347" right="0.7086614173228347" top="0.7480314960629921" bottom="0.7480314960629921" header="0.31496062992125984" footer="0.31496062992125984"/>
  <pageSetup fitToHeight="2" horizontalDpi="600" verticalDpi="600" orientation="portrait" paperSize="9" scale="79" r:id="rId1"/>
  <rowBreaks count="1" manualBreakCount="1">
    <brk id="51" min="3" max="7" man="1"/>
  </rowBreaks>
</worksheet>
</file>

<file path=xl/worksheets/sheet14.xml><?xml version="1.0" encoding="utf-8"?>
<worksheet xmlns="http://schemas.openxmlformats.org/spreadsheetml/2006/main" xmlns:r="http://schemas.openxmlformats.org/officeDocument/2006/relationships">
  <sheetPr codeName="Лист11">
    <pageSetUpPr fitToPage="1"/>
  </sheetPr>
  <dimension ref="A1:N61"/>
  <sheetViews>
    <sheetView showGridLines="0" zoomScalePageLayoutView="0" workbookViewId="0" topLeftCell="C4">
      <pane xSplit="4" ySplit="14" topLeftCell="G18" activePane="bottomRight" state="frozen"/>
      <selection pane="topLeft" activeCell="C156" sqref="C156"/>
      <selection pane="topRight" activeCell="C156" sqref="C156"/>
      <selection pane="bottomLeft" activeCell="C156" sqref="C156"/>
      <selection pane="bottomRight" activeCell="G18" sqref="G18"/>
    </sheetView>
  </sheetViews>
  <sheetFormatPr defaultColWidth="9.140625" defaultRowHeight="11.25"/>
  <cols>
    <col min="1" max="2" width="9.57421875" style="146" hidden="1" customWidth="1"/>
    <col min="3" max="3" width="17.57421875" style="0" customWidth="1"/>
    <col min="5" max="5" width="11.7109375" style="0" bestFit="1" customWidth="1"/>
    <col min="6" max="6" width="47.7109375" style="0" customWidth="1"/>
    <col min="7" max="8" width="24.8515625" style="0" customWidth="1"/>
    <col min="13" max="13" width="9.140625" style="147" customWidth="1"/>
    <col min="14" max="14" width="9.140625" style="106" customWidth="1"/>
  </cols>
  <sheetData>
    <row r="1" spans="1:13" s="46" customFormat="1" ht="11.25" customHeight="1" hidden="1">
      <c r="A1" s="146">
        <f>ID</f>
        <v>27126047</v>
      </c>
      <c r="B1" s="146"/>
      <c r="G1" s="48"/>
      <c r="H1" s="48"/>
      <c r="M1" s="147"/>
    </row>
    <row r="2" spans="1:13" s="46" customFormat="1" ht="11.25" customHeight="1" hidden="1">
      <c r="A2" s="146"/>
      <c r="B2" s="146"/>
      <c r="G2" s="47"/>
      <c r="H2" s="47"/>
      <c r="M2" s="147"/>
    </row>
    <row r="3" spans="1:13" s="46" customFormat="1" ht="11.25" customHeight="1" hidden="1">
      <c r="A3" s="146"/>
      <c r="B3" s="146"/>
      <c r="I3" s="60"/>
      <c r="M3" s="147"/>
    </row>
    <row r="4" spans="1:13" s="106" customFormat="1" ht="34.5" customHeight="1">
      <c r="A4" s="146"/>
      <c r="B4" s="146"/>
      <c r="G4" s="490" t="s">
        <v>444</v>
      </c>
      <c r="H4" s="490"/>
      <c r="I4" s="490"/>
      <c r="M4" s="147"/>
    </row>
    <row r="5" spans="1:13" s="106" customFormat="1" ht="11.25">
      <c r="A5" s="146"/>
      <c r="B5" s="146"/>
      <c r="G5" s="501" t="s">
        <v>160</v>
      </c>
      <c r="H5" s="501"/>
      <c r="I5" s="501"/>
      <c r="M5" s="147"/>
    </row>
    <row r="6" spans="1:13" s="106" customFormat="1" ht="17.25" customHeight="1">
      <c r="A6" s="146"/>
      <c r="B6" s="146"/>
      <c r="G6" s="502">
        <f>IF(B_POST="","",B_POST)</f>
      </c>
      <c r="H6" s="502"/>
      <c r="I6" s="502"/>
      <c r="M6" s="147"/>
    </row>
    <row r="7" spans="1:13" s="106" customFormat="1" ht="17.25" customHeight="1">
      <c r="A7" s="146"/>
      <c r="B7" s="146"/>
      <c r="G7" s="502">
        <f>IF(B_FIO="","",B_FIO)</f>
      </c>
      <c r="H7" s="502"/>
      <c r="I7" s="502"/>
      <c r="M7" s="147"/>
    </row>
    <row r="8" spans="1:13" s="106" customFormat="1" ht="13.5" customHeight="1">
      <c r="A8" s="146"/>
      <c r="B8" s="146"/>
      <c r="G8" s="110"/>
      <c r="H8" s="503" t="s">
        <v>93</v>
      </c>
      <c r="I8" s="503"/>
      <c r="M8" s="147"/>
    </row>
    <row r="9" spans="1:13" s="106" customFormat="1" ht="11.25" customHeight="1">
      <c r="A9" s="146"/>
      <c r="B9" s="146"/>
      <c r="G9" s="111"/>
      <c r="H9" s="136" t="s">
        <v>94</v>
      </c>
      <c r="I9" s="111"/>
      <c r="M9" s="147"/>
    </row>
    <row r="10" ht="12" thickBot="1">
      <c r="I10" s="109"/>
    </row>
    <row r="11" spans="4:9" ht="15" customHeight="1">
      <c r="D11" s="493" t="s">
        <v>446</v>
      </c>
      <c r="E11" s="494"/>
      <c r="F11" s="494"/>
      <c r="G11" s="494"/>
      <c r="H11" s="494"/>
      <c r="I11" s="495"/>
    </row>
    <row r="12" spans="4:9" ht="15" customHeight="1" thickBot="1">
      <c r="D12" s="452" t="str">
        <f>COMPANY&amp;", Факт за "&amp;YEAR_PERIOD&amp;" г. "&amp;MONTH_PERIOD</f>
        <v>, Факт за  г. </v>
      </c>
      <c r="E12" s="453"/>
      <c r="F12" s="453"/>
      <c r="G12" s="453"/>
      <c r="H12" s="453"/>
      <c r="I12" s="454"/>
    </row>
    <row r="14" spans="4:9" ht="12" thickBot="1">
      <c r="D14" s="33"/>
      <c r="E14" s="34"/>
      <c r="F14" s="34"/>
      <c r="G14" s="34"/>
      <c r="H14" s="34"/>
      <c r="I14" s="37"/>
    </row>
    <row r="15" spans="4:9" ht="15" customHeight="1">
      <c r="D15" s="32"/>
      <c r="E15" s="547" t="s">
        <v>40</v>
      </c>
      <c r="F15" s="246" t="s">
        <v>447</v>
      </c>
      <c r="G15" s="549" t="s">
        <v>448</v>
      </c>
      <c r="H15" s="551" t="str">
        <f>"на конец "&amp;YEAR_PERIOD-1&amp;" года/за "&amp;YEAR_PERIOD-1&amp;" год"</f>
        <v>на конец -1 года/за -1 год</v>
      </c>
      <c r="I15" s="38"/>
    </row>
    <row r="16" spans="4:9" ht="30" customHeight="1" thickBot="1">
      <c r="D16" s="32"/>
      <c r="E16" s="548"/>
      <c r="F16" s="247" t="s">
        <v>449</v>
      </c>
      <c r="G16" s="550"/>
      <c r="H16" s="552"/>
      <c r="I16" s="38"/>
    </row>
    <row r="17" spans="4:9" ht="15" customHeight="1" thickBot="1">
      <c r="D17" s="32"/>
      <c r="E17" s="245">
        <v>1</v>
      </c>
      <c r="F17" s="245">
        <v>2</v>
      </c>
      <c r="G17" s="245">
        <v>3</v>
      </c>
      <c r="H17" s="245">
        <v>4</v>
      </c>
      <c r="I17" s="38"/>
    </row>
    <row r="18" spans="4:9" ht="11.25">
      <c r="D18" s="32"/>
      <c r="E18" s="248" t="s">
        <v>64</v>
      </c>
      <c r="F18" s="249" t="s">
        <v>450</v>
      </c>
      <c r="G18" s="255"/>
      <c r="H18" s="256"/>
      <c r="I18" s="38"/>
    </row>
    <row r="19" spans="4:9" ht="11.25">
      <c r="D19" s="32"/>
      <c r="E19" s="250" t="s">
        <v>68</v>
      </c>
      <c r="F19" s="241" t="s">
        <v>451</v>
      </c>
      <c r="G19" s="213"/>
      <c r="H19" s="257"/>
      <c r="I19" s="38"/>
    </row>
    <row r="20" spans="4:9" ht="11.25">
      <c r="D20" s="32"/>
      <c r="E20" s="250" t="s">
        <v>71</v>
      </c>
      <c r="F20" s="241" t="s">
        <v>452</v>
      </c>
      <c r="G20" s="213"/>
      <c r="H20" s="257"/>
      <c r="I20" s="38"/>
    </row>
    <row r="21" spans="4:13" ht="11.25">
      <c r="D21" s="32"/>
      <c r="E21" s="250" t="s">
        <v>348</v>
      </c>
      <c r="F21" s="186" t="s">
        <v>453</v>
      </c>
      <c r="G21" s="213"/>
      <c r="H21" s="257"/>
      <c r="I21" s="38"/>
      <c r="M21" s="147" t="s">
        <v>367</v>
      </c>
    </row>
    <row r="22" spans="3:13" ht="11.25">
      <c r="C22" s="135" t="s">
        <v>114</v>
      </c>
      <c r="D22" s="32"/>
      <c r="E22" s="250" t="s">
        <v>480</v>
      </c>
      <c r="F22" s="186" t="s">
        <v>454</v>
      </c>
      <c r="G22" s="212">
        <f>SUM(G23:G24)</f>
        <v>0</v>
      </c>
      <c r="H22" s="258">
        <f>SUM(H23:H24)</f>
        <v>0</v>
      </c>
      <c r="I22" s="38"/>
      <c r="M22" s="147" t="s">
        <v>368</v>
      </c>
    </row>
    <row r="23" spans="2:9" ht="11.25">
      <c r="B23" s="146">
        <v>1</v>
      </c>
      <c r="D23" s="32"/>
      <c r="E23" s="261" t="str">
        <f>"3.2."&amp;ROW()-ROW($E$22)&amp;"."</f>
        <v>3.2.1.</v>
      </c>
      <c r="F23" s="242"/>
      <c r="G23" s="213"/>
      <c r="H23" s="257"/>
      <c r="I23" s="38"/>
    </row>
    <row r="24" spans="2:13" ht="11.25" hidden="1">
      <c r="B24" s="146">
        <v>1</v>
      </c>
      <c r="D24" s="32"/>
      <c r="E24" s="114"/>
      <c r="F24" s="141" t="s">
        <v>190</v>
      </c>
      <c r="G24" s="214"/>
      <c r="H24" s="254"/>
      <c r="I24" s="38"/>
      <c r="M24" s="147" t="s">
        <v>369</v>
      </c>
    </row>
    <row r="25" spans="4:13" ht="11.25">
      <c r="D25" s="32"/>
      <c r="E25" s="250" t="s">
        <v>72</v>
      </c>
      <c r="F25" s="241" t="s">
        <v>455</v>
      </c>
      <c r="G25" s="213"/>
      <c r="H25" s="257"/>
      <c r="I25" s="38"/>
      <c r="M25" s="147" t="s">
        <v>370</v>
      </c>
    </row>
    <row r="26" spans="4:13" ht="11.25">
      <c r="D26" s="32"/>
      <c r="E26" s="250" t="s">
        <v>74</v>
      </c>
      <c r="F26" s="241" t="s">
        <v>456</v>
      </c>
      <c r="G26" s="213"/>
      <c r="H26" s="257"/>
      <c r="I26" s="38"/>
      <c r="M26" s="147" t="s">
        <v>373</v>
      </c>
    </row>
    <row r="27" spans="4:9" ht="11.25">
      <c r="D27" s="32"/>
      <c r="E27" s="250" t="s">
        <v>75</v>
      </c>
      <c r="F27" s="186" t="s">
        <v>457</v>
      </c>
      <c r="G27" s="213"/>
      <c r="H27" s="257"/>
      <c r="I27" s="38"/>
    </row>
    <row r="28" spans="4:9" ht="11.25">
      <c r="D28" s="32"/>
      <c r="E28" s="250" t="s">
        <v>76</v>
      </c>
      <c r="F28" s="186" t="s">
        <v>458</v>
      </c>
      <c r="G28" s="213"/>
      <c r="H28" s="257"/>
      <c r="I28" s="38"/>
    </row>
    <row r="29" spans="4:9" ht="11.25">
      <c r="D29" s="32"/>
      <c r="E29" s="250" t="s">
        <v>73</v>
      </c>
      <c r="F29" s="241" t="s">
        <v>459</v>
      </c>
      <c r="G29" s="213"/>
      <c r="H29" s="257"/>
      <c r="I29" s="38"/>
    </row>
    <row r="30" spans="4:13" ht="22.5">
      <c r="D30" s="32"/>
      <c r="E30" s="250" t="s">
        <v>481</v>
      </c>
      <c r="F30" s="187" t="s">
        <v>460</v>
      </c>
      <c r="G30" s="212">
        <f>SUM(G31:G34)</f>
        <v>0</v>
      </c>
      <c r="H30" s="258">
        <f>SUM(H31:H34)</f>
        <v>0</v>
      </c>
      <c r="I30" s="38"/>
      <c r="M30" s="147" t="s">
        <v>105</v>
      </c>
    </row>
    <row r="31" spans="4:13" ht="11.25">
      <c r="D31" s="32"/>
      <c r="E31" s="250" t="s">
        <v>482</v>
      </c>
      <c r="F31" s="186" t="s">
        <v>461</v>
      </c>
      <c r="G31" s="213"/>
      <c r="H31" s="257"/>
      <c r="I31" s="38"/>
      <c r="M31" s="147" t="s">
        <v>355</v>
      </c>
    </row>
    <row r="32" spans="4:13" ht="11.25">
      <c r="D32" s="32"/>
      <c r="E32" s="250" t="s">
        <v>483</v>
      </c>
      <c r="F32" s="186" t="s">
        <v>462</v>
      </c>
      <c r="G32" s="213"/>
      <c r="H32" s="257"/>
      <c r="I32" s="38"/>
      <c r="M32" s="147" t="s">
        <v>356</v>
      </c>
    </row>
    <row r="33" spans="4:13" ht="11.25">
      <c r="D33" s="32"/>
      <c r="E33" s="250" t="s">
        <v>484</v>
      </c>
      <c r="F33" s="186" t="s">
        <v>463</v>
      </c>
      <c r="G33" s="213"/>
      <c r="H33" s="257"/>
      <c r="I33" s="38"/>
      <c r="M33" s="147" t="s">
        <v>357</v>
      </c>
    </row>
    <row r="34" spans="4:13" ht="11.25">
      <c r="D34" s="32"/>
      <c r="E34" s="250" t="s">
        <v>485</v>
      </c>
      <c r="F34" s="186" t="s">
        <v>464</v>
      </c>
      <c r="G34" s="213"/>
      <c r="H34" s="257"/>
      <c r="I34" s="38"/>
      <c r="M34" s="147" t="s">
        <v>358</v>
      </c>
    </row>
    <row r="35" spans="4:9" ht="11.25">
      <c r="D35" s="32"/>
      <c r="E35" s="250" t="s">
        <v>486</v>
      </c>
      <c r="F35" s="241" t="s">
        <v>465</v>
      </c>
      <c r="G35" s="212">
        <f>G36+G37+G44</f>
        <v>0</v>
      </c>
      <c r="H35" s="258">
        <f>H36+H37+H44</f>
        <v>0</v>
      </c>
      <c r="I35" s="38"/>
    </row>
    <row r="36" spans="4:13" ht="11.25">
      <c r="D36" s="32"/>
      <c r="E36" s="250" t="s">
        <v>487</v>
      </c>
      <c r="F36" s="186" t="s">
        <v>466</v>
      </c>
      <c r="G36" s="213"/>
      <c r="H36" s="257"/>
      <c r="I36" s="38"/>
      <c r="M36" s="147" t="s">
        <v>360</v>
      </c>
    </row>
    <row r="37" spans="4:9" ht="11.25">
      <c r="D37" s="32"/>
      <c r="E37" s="250" t="s">
        <v>488</v>
      </c>
      <c r="F37" s="186" t="s">
        <v>467</v>
      </c>
      <c r="G37" s="212">
        <f>SUM(G38:G41)</f>
        <v>0</v>
      </c>
      <c r="H37" s="258">
        <f>SUM(H38:H41)</f>
        <v>0</v>
      </c>
      <c r="I37" s="38"/>
    </row>
    <row r="38" spans="4:13" ht="11.25">
      <c r="D38" s="32"/>
      <c r="E38" s="250" t="s">
        <v>489</v>
      </c>
      <c r="F38" s="243" t="s">
        <v>468</v>
      </c>
      <c r="G38" s="213"/>
      <c r="H38" s="257"/>
      <c r="I38" s="38"/>
      <c r="M38" s="147" t="s">
        <v>361</v>
      </c>
    </row>
    <row r="39" spans="4:13" ht="11.25">
      <c r="D39" s="32"/>
      <c r="E39" s="250" t="s">
        <v>490</v>
      </c>
      <c r="F39" s="243" t="s">
        <v>469</v>
      </c>
      <c r="G39" s="213"/>
      <c r="H39" s="257"/>
      <c r="I39" s="38"/>
      <c r="M39" s="147" t="s">
        <v>362</v>
      </c>
    </row>
    <row r="40" spans="4:13" ht="11.25">
      <c r="D40" s="32"/>
      <c r="E40" s="250" t="s">
        <v>491</v>
      </c>
      <c r="F40" s="243" t="s">
        <v>470</v>
      </c>
      <c r="G40" s="213"/>
      <c r="H40" s="257"/>
      <c r="I40" s="38"/>
      <c r="M40" s="147" t="s">
        <v>363</v>
      </c>
    </row>
    <row r="41" spans="3:9" ht="11.25">
      <c r="C41" s="135" t="s">
        <v>604</v>
      </c>
      <c r="D41" s="32"/>
      <c r="E41" s="250" t="s">
        <v>496</v>
      </c>
      <c r="F41" s="243" t="s">
        <v>498</v>
      </c>
      <c r="G41" s="212">
        <f>SUM(G42:G43)</f>
        <v>0</v>
      </c>
      <c r="H41" s="212">
        <f>SUM(H42:H43)</f>
        <v>0</v>
      </c>
      <c r="I41" s="38"/>
    </row>
    <row r="42" spans="2:9" ht="11.25">
      <c r="B42" s="146">
        <v>1</v>
      </c>
      <c r="D42" s="32"/>
      <c r="E42" s="261" t="str">
        <f>"8.2.4."&amp;ROW()-ROW($E$41)&amp;"."</f>
        <v>8.2.4.1.</v>
      </c>
      <c r="F42" s="262"/>
      <c r="G42" s="213"/>
      <c r="H42" s="257"/>
      <c r="I42" s="38"/>
    </row>
    <row r="43" spans="2:13" ht="11.25">
      <c r="B43" s="146">
        <v>1</v>
      </c>
      <c r="D43" s="32"/>
      <c r="E43" s="114"/>
      <c r="F43" s="172" t="s">
        <v>190</v>
      </c>
      <c r="G43" s="214"/>
      <c r="H43" s="254"/>
      <c r="I43" s="38"/>
      <c r="M43" s="147" t="s">
        <v>369</v>
      </c>
    </row>
    <row r="44" spans="3:9" ht="11.25">
      <c r="C44" s="135" t="s">
        <v>604</v>
      </c>
      <c r="D44" s="32"/>
      <c r="E44" s="250" t="s">
        <v>497</v>
      </c>
      <c r="F44" s="186" t="s">
        <v>499</v>
      </c>
      <c r="G44" s="212">
        <f>SUM(G45:G46)</f>
        <v>0</v>
      </c>
      <c r="H44" s="212">
        <f>SUM(H45:H46)</f>
        <v>0</v>
      </c>
      <c r="I44" s="38"/>
    </row>
    <row r="45" spans="2:9" ht="11.25">
      <c r="B45" s="146">
        <v>1</v>
      </c>
      <c r="D45" s="32"/>
      <c r="E45" s="261" t="str">
        <f>"8.3."&amp;ROW()-ROW($E$44)&amp;"."</f>
        <v>8.3.1.</v>
      </c>
      <c r="F45" s="242"/>
      <c r="G45" s="213"/>
      <c r="H45" s="257"/>
      <c r="I45" s="38"/>
    </row>
    <row r="46" spans="2:13" ht="11.25">
      <c r="B46" s="146">
        <v>1</v>
      </c>
      <c r="D46" s="32"/>
      <c r="E46" s="114"/>
      <c r="F46" s="141" t="s">
        <v>190</v>
      </c>
      <c r="G46" s="214"/>
      <c r="H46" s="254"/>
      <c r="I46" s="38"/>
      <c r="M46" s="147" t="s">
        <v>369</v>
      </c>
    </row>
    <row r="47" spans="4:13" ht="11.25">
      <c r="D47" s="32"/>
      <c r="E47" s="250" t="s">
        <v>492</v>
      </c>
      <c r="F47" s="241" t="s">
        <v>471</v>
      </c>
      <c r="G47" s="213"/>
      <c r="H47" s="257"/>
      <c r="I47" s="38"/>
      <c r="M47" s="147" t="s">
        <v>364</v>
      </c>
    </row>
    <row r="48" spans="4:13" ht="11.25">
      <c r="D48" s="32"/>
      <c r="E48" s="253"/>
      <c r="F48" s="263" t="s">
        <v>472</v>
      </c>
      <c r="G48" s="265"/>
      <c r="H48" s="264"/>
      <c r="I48" s="38"/>
      <c r="M48" s="147" t="s">
        <v>365</v>
      </c>
    </row>
    <row r="49" spans="4:13" ht="22.5">
      <c r="D49" s="32"/>
      <c r="E49" s="250" t="s">
        <v>64</v>
      </c>
      <c r="F49" s="187" t="s">
        <v>473</v>
      </c>
      <c r="G49" s="213"/>
      <c r="H49" s="257"/>
      <c r="I49" s="38"/>
      <c r="M49" s="147" t="s">
        <v>366</v>
      </c>
    </row>
    <row r="50" spans="3:13" ht="11.25">
      <c r="C50" s="135"/>
      <c r="D50" s="32"/>
      <c r="E50" s="250" t="s">
        <v>68</v>
      </c>
      <c r="F50" s="241" t="s">
        <v>474</v>
      </c>
      <c r="G50" s="213"/>
      <c r="H50" s="257"/>
      <c r="I50" s="38"/>
      <c r="M50" s="147" t="s">
        <v>376</v>
      </c>
    </row>
    <row r="51" spans="4:9" ht="11.25">
      <c r="D51" s="32"/>
      <c r="E51" s="250" t="s">
        <v>71</v>
      </c>
      <c r="F51" s="241" t="s">
        <v>475</v>
      </c>
      <c r="G51" s="213"/>
      <c r="H51" s="257"/>
      <c r="I51" s="38"/>
    </row>
    <row r="52" spans="4:9" ht="11.25">
      <c r="D52" s="32"/>
      <c r="E52" s="250" t="s">
        <v>72</v>
      </c>
      <c r="F52" s="241" t="s">
        <v>476</v>
      </c>
      <c r="G52" s="213"/>
      <c r="H52" s="257"/>
      <c r="I52" s="38"/>
    </row>
    <row r="53" spans="4:9" ht="11.25">
      <c r="D53" s="32"/>
      <c r="E53" s="253"/>
      <c r="F53" s="263" t="s">
        <v>477</v>
      </c>
      <c r="G53" s="265"/>
      <c r="H53" s="264"/>
      <c r="I53" s="38"/>
    </row>
    <row r="54" spans="4:9" ht="11.25">
      <c r="D54" s="32"/>
      <c r="E54" s="250" t="s">
        <v>64</v>
      </c>
      <c r="F54" s="241" t="s">
        <v>478</v>
      </c>
      <c r="G54" s="213"/>
      <c r="H54" s="257"/>
      <c r="I54" s="38"/>
    </row>
    <row r="55" spans="4:9" ht="11.25">
      <c r="D55" s="32"/>
      <c r="E55" s="250" t="s">
        <v>65</v>
      </c>
      <c r="F55" s="186" t="str">
        <f>"на "&amp;YEAR_PERIOD&amp;" г."</f>
        <v>на  г.</v>
      </c>
      <c r="G55" s="213"/>
      <c r="H55" s="257"/>
      <c r="I55" s="38"/>
    </row>
    <row r="56" spans="4:9" ht="11.25">
      <c r="D56" s="32"/>
      <c r="E56" s="250" t="s">
        <v>66</v>
      </c>
      <c r="F56" s="244" t="str">
        <f>"на период "&amp;YEAR_PERIOD&amp;" - "&amp;YEAR_PERIOD+1&amp;" гг."</f>
        <v>на период  - 1 гг.</v>
      </c>
      <c r="G56" s="213"/>
      <c r="H56" s="257"/>
      <c r="I56" s="38"/>
    </row>
    <row r="57" spans="1:14" s="103" customFormat="1" ht="12" thickBot="1">
      <c r="A57" s="146"/>
      <c r="B57" s="146"/>
      <c r="D57" s="104"/>
      <c r="E57" s="251" t="s">
        <v>68</v>
      </c>
      <c r="F57" s="252" t="s">
        <v>479</v>
      </c>
      <c r="G57" s="259"/>
      <c r="H57" s="260"/>
      <c r="I57" s="105"/>
      <c r="M57" s="218"/>
      <c r="N57" s="155"/>
    </row>
    <row r="58" spans="1:14" s="103" customFormat="1" ht="11.25">
      <c r="A58" s="146"/>
      <c r="B58" s="146"/>
      <c r="D58" s="104"/>
      <c r="E58" s="125"/>
      <c r="F58" s="126"/>
      <c r="G58" s="122"/>
      <c r="H58" s="122"/>
      <c r="I58" s="105"/>
      <c r="M58" s="218"/>
      <c r="N58" s="155"/>
    </row>
    <row r="59" spans="1:14" s="103" customFormat="1" ht="11.25">
      <c r="A59" s="146"/>
      <c r="B59" s="146"/>
      <c r="D59" s="104"/>
      <c r="E59" s="125" t="s">
        <v>107</v>
      </c>
      <c r="F59" s="126" t="s">
        <v>493</v>
      </c>
      <c r="G59" s="122"/>
      <c r="H59" s="122"/>
      <c r="I59" s="105"/>
      <c r="M59" s="218"/>
      <c r="N59" s="155"/>
    </row>
    <row r="60" spans="4:9" ht="11.25">
      <c r="D60" s="32"/>
      <c r="I60" s="107"/>
    </row>
    <row r="61" spans="4:8" ht="11.25">
      <c r="D61" s="34"/>
      <c r="E61" s="34"/>
      <c r="F61" s="34"/>
      <c r="G61" s="34"/>
      <c r="H61" s="34"/>
    </row>
  </sheetData>
  <sheetProtection password="E4D4" sheet="1" scenarios="1" formatColumns="0" formatRows="0"/>
  <mergeCells count="10">
    <mergeCell ref="D12:I12"/>
    <mergeCell ref="E15:E16"/>
    <mergeCell ref="G15:G16"/>
    <mergeCell ref="H15:H16"/>
    <mergeCell ref="G4:I4"/>
    <mergeCell ref="G5:I5"/>
    <mergeCell ref="G6:I6"/>
    <mergeCell ref="G7:I7"/>
    <mergeCell ref="H8:I8"/>
    <mergeCell ref="D11:I11"/>
  </mergeCells>
  <dataValidations count="1">
    <dataValidation type="decimal" operator="notEqual" allowBlank="1" showInputMessage="1" showErrorMessage="1" sqref="G47:H57 G44:H45 G25:H42 G18:H23">
      <formula1>1E+29</formula1>
    </dataValidation>
  </dataValidations>
  <hyperlinks>
    <hyperlink ref="C22" location="Ф.12!C1" display="-"/>
    <hyperlink ref="F24" location="Ф.12!F1" display="Добавить"/>
    <hyperlink ref="F46" location="Ф.7.1!F1" display="Добавить"/>
    <hyperlink ref="C44" location="Ф.12!C1" display="-"/>
    <hyperlink ref="F43" location="Ф.7.1!F1" display="Добавить"/>
    <hyperlink ref="C41" location="Ф.12!C1" display="-"/>
  </hyperlinks>
  <printOptions/>
  <pageMargins left="0.7086614173228347" right="0.7086614173228347" top="0.7480314960629921" bottom="0.7480314960629921" header="0.31496062992125984" footer="0.31496062992125984"/>
  <pageSetup fitToHeight="1000"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Лист12">
    <pageSetUpPr fitToPage="1"/>
  </sheetPr>
  <dimension ref="A1:U241"/>
  <sheetViews>
    <sheetView showGridLines="0" zoomScalePageLayoutView="0" workbookViewId="0" topLeftCell="C4">
      <pane xSplit="4" ySplit="15" topLeftCell="G19" activePane="bottomRight" state="frozen"/>
      <selection pane="topLeft" activeCell="C156" sqref="C156"/>
      <selection pane="topRight" activeCell="C156" sqref="C156"/>
      <selection pane="bottomLeft" activeCell="C156" sqref="C156"/>
      <selection pane="bottomRight" activeCell="G19" sqref="G19"/>
    </sheetView>
  </sheetViews>
  <sheetFormatPr defaultColWidth="9.140625" defaultRowHeight="11.25"/>
  <cols>
    <col min="1" max="2" width="9.57421875" style="146" hidden="1" customWidth="1"/>
    <col min="3" max="3" width="17.57421875" style="0" customWidth="1"/>
    <col min="5" max="5" width="11.7109375" style="0" bestFit="1" customWidth="1"/>
    <col min="6" max="6" width="51.57421875" style="0" customWidth="1"/>
    <col min="7" max="7" width="15.7109375" style="0" customWidth="1"/>
    <col min="8" max="8" width="16.28125" style="0" customWidth="1"/>
    <col min="9" max="14" width="15.7109375" style="0" customWidth="1"/>
    <col min="15" max="15" width="16.57421875" style="0" customWidth="1"/>
    <col min="20" max="21" width="9.140625" style="106" customWidth="1"/>
  </cols>
  <sheetData>
    <row r="1" spans="1:15" s="46" customFormat="1" ht="11.25" customHeight="1" hidden="1">
      <c r="A1" s="146">
        <f>ID</f>
        <v>27126047</v>
      </c>
      <c r="B1" s="146"/>
      <c r="G1" s="48"/>
      <c r="H1" s="48"/>
      <c r="I1" s="48"/>
      <c r="J1" s="48"/>
      <c r="K1" s="48"/>
      <c r="L1" s="48"/>
      <c r="M1" s="48"/>
      <c r="N1" s="48"/>
      <c r="O1" s="48"/>
    </row>
    <row r="2" spans="1:15" s="46" customFormat="1" ht="11.25" customHeight="1" hidden="1">
      <c r="A2" s="146"/>
      <c r="B2" s="146"/>
      <c r="G2" s="47"/>
      <c r="H2" s="47"/>
      <c r="I2" s="47"/>
      <c r="J2" s="47"/>
      <c r="K2" s="47"/>
      <c r="L2" s="47"/>
      <c r="M2" s="47"/>
      <c r="N2" s="47"/>
      <c r="O2" s="47"/>
    </row>
    <row r="3" spans="1:16" s="46" customFormat="1" ht="11.25" customHeight="1" hidden="1">
      <c r="A3" s="146"/>
      <c r="B3" s="146"/>
      <c r="P3" s="60"/>
    </row>
    <row r="4" spans="1:16" s="106" customFormat="1" ht="34.5" customHeight="1">
      <c r="A4" s="146"/>
      <c r="B4" s="146"/>
      <c r="N4" s="490" t="s">
        <v>433</v>
      </c>
      <c r="O4" s="490"/>
      <c r="P4" s="490"/>
    </row>
    <row r="5" spans="1:16" s="106" customFormat="1" ht="11.25">
      <c r="A5" s="146"/>
      <c r="B5" s="146"/>
      <c r="N5" s="501" t="s">
        <v>160</v>
      </c>
      <c r="O5" s="501"/>
      <c r="P5" s="501"/>
    </row>
    <row r="6" spans="1:16" s="106" customFormat="1" ht="17.25" customHeight="1">
      <c r="A6" s="146"/>
      <c r="B6" s="146"/>
      <c r="N6" s="502">
        <f>IF(B_POST="","",B_POST)</f>
      </c>
      <c r="O6" s="502"/>
      <c r="P6" s="502"/>
    </row>
    <row r="7" spans="1:16" s="106" customFormat="1" ht="17.25" customHeight="1">
      <c r="A7" s="146"/>
      <c r="B7" s="146"/>
      <c r="N7" s="502">
        <f>IF(B_FIO="","",B_FIO)</f>
      </c>
      <c r="O7" s="502"/>
      <c r="P7" s="502"/>
    </row>
    <row r="8" spans="1:16" s="106" customFormat="1" ht="13.5" customHeight="1">
      <c r="A8" s="146"/>
      <c r="B8" s="146"/>
      <c r="N8" s="110"/>
      <c r="O8" s="503" t="s">
        <v>93</v>
      </c>
      <c r="P8" s="503"/>
    </row>
    <row r="9" spans="1:16" s="106" customFormat="1" ht="11.25" customHeight="1">
      <c r="A9" s="146"/>
      <c r="B9" s="146"/>
      <c r="N9" s="111"/>
      <c r="O9" s="136" t="s">
        <v>94</v>
      </c>
      <c r="P9" s="111"/>
    </row>
    <row r="10" ht="12" thickBot="1">
      <c r="P10" s="109"/>
    </row>
    <row r="11" spans="4:16" ht="15" customHeight="1">
      <c r="D11" s="493" t="s">
        <v>445</v>
      </c>
      <c r="E11" s="494"/>
      <c r="F11" s="494"/>
      <c r="G11" s="494"/>
      <c r="H11" s="494"/>
      <c r="I11" s="494"/>
      <c r="J11" s="494"/>
      <c r="K11" s="494"/>
      <c r="L11" s="494"/>
      <c r="M11" s="494"/>
      <c r="N11" s="494"/>
      <c r="O11" s="494"/>
      <c r="P11" s="495"/>
    </row>
    <row r="12" spans="4:16" ht="15" customHeight="1" thickBot="1">
      <c r="D12" s="452" t="str">
        <f>COMPANY&amp;", Факт за "&amp;YEAR_PERIOD&amp;" г. "&amp;MONTH_PERIOD</f>
        <v>, Факт за  г. </v>
      </c>
      <c r="E12" s="453"/>
      <c r="F12" s="453"/>
      <c r="G12" s="453"/>
      <c r="H12" s="453"/>
      <c r="I12" s="453"/>
      <c r="J12" s="453"/>
      <c r="K12" s="453"/>
      <c r="L12" s="453"/>
      <c r="M12" s="453"/>
      <c r="N12" s="453"/>
      <c r="O12" s="453"/>
      <c r="P12" s="454"/>
    </row>
    <row r="13" spans="1:16" s="106" customFormat="1" ht="16.5" customHeight="1">
      <c r="A13" s="146"/>
      <c r="B13" s="146"/>
      <c r="D13" s="112"/>
      <c r="E13" s="112"/>
      <c r="F13" s="112"/>
      <c r="G13" s="112"/>
      <c r="H13" s="112"/>
      <c r="I13" s="112"/>
      <c r="J13" s="112"/>
      <c r="K13" s="112"/>
      <c r="L13" s="112"/>
      <c r="M13" s="112"/>
      <c r="N13" s="112"/>
      <c r="O13" s="112"/>
      <c r="P13" s="112"/>
    </row>
    <row r="15" spans="4:16" ht="12" thickBot="1">
      <c r="D15" s="33"/>
      <c r="E15" s="34"/>
      <c r="F15" s="34"/>
      <c r="G15" s="34"/>
      <c r="H15" s="34"/>
      <c r="I15" s="34"/>
      <c r="J15" s="34"/>
      <c r="K15" s="34"/>
      <c r="L15" s="34"/>
      <c r="M15" s="34"/>
      <c r="N15" s="34"/>
      <c r="O15" s="34"/>
      <c r="P15" s="37"/>
    </row>
    <row r="16" spans="4:16" ht="15" customHeight="1">
      <c r="D16" s="32"/>
      <c r="E16" s="510" t="s">
        <v>40</v>
      </c>
      <c r="F16" s="513" t="s">
        <v>162</v>
      </c>
      <c r="G16" s="553" t="s">
        <v>434</v>
      </c>
      <c r="H16" s="554"/>
      <c r="I16" s="554"/>
      <c r="J16" s="553" t="s">
        <v>435</v>
      </c>
      <c r="K16" s="554"/>
      <c r="L16" s="553" t="s">
        <v>436</v>
      </c>
      <c r="M16" s="554"/>
      <c r="N16" s="554"/>
      <c r="O16" s="555"/>
      <c r="P16" s="38"/>
    </row>
    <row r="17" spans="4:16" ht="79.5" thickBot="1">
      <c r="D17" s="32"/>
      <c r="E17" s="512"/>
      <c r="F17" s="514"/>
      <c r="G17" s="239" t="s">
        <v>437</v>
      </c>
      <c r="H17" s="239" t="s">
        <v>605</v>
      </c>
      <c r="I17" s="239" t="s">
        <v>438</v>
      </c>
      <c r="J17" s="239" t="s">
        <v>439</v>
      </c>
      <c r="K17" s="239" t="s">
        <v>412</v>
      </c>
      <c r="L17" s="239" t="s">
        <v>440</v>
      </c>
      <c r="M17" s="239" t="s">
        <v>441</v>
      </c>
      <c r="N17" s="239" t="s">
        <v>442</v>
      </c>
      <c r="O17" s="240" t="s">
        <v>443</v>
      </c>
      <c r="P17" s="38"/>
    </row>
    <row r="18" spans="4:16" ht="15.75" thickBot="1">
      <c r="D18" s="32"/>
      <c r="E18" s="158">
        <v>1</v>
      </c>
      <c r="F18" s="158">
        <v>2</v>
      </c>
      <c r="G18" s="158" t="s">
        <v>174</v>
      </c>
      <c r="H18" s="158" t="s">
        <v>175</v>
      </c>
      <c r="I18" s="158" t="s">
        <v>176</v>
      </c>
      <c r="J18" s="158" t="s">
        <v>177</v>
      </c>
      <c r="K18" s="158" t="s">
        <v>178</v>
      </c>
      <c r="L18" s="158" t="s">
        <v>179</v>
      </c>
      <c r="M18" s="158" t="s">
        <v>119</v>
      </c>
      <c r="N18" s="158" t="s">
        <v>120</v>
      </c>
      <c r="O18" s="158" t="s">
        <v>121</v>
      </c>
      <c r="P18" s="38"/>
    </row>
    <row r="19" spans="1:21" s="103" customFormat="1" ht="11.25">
      <c r="A19" s="146"/>
      <c r="B19" s="146"/>
      <c r="D19" s="104"/>
      <c r="E19" s="130"/>
      <c r="F19" s="131" t="s">
        <v>96</v>
      </c>
      <c r="G19" s="229"/>
      <c r="H19" s="229"/>
      <c r="I19" s="229"/>
      <c r="J19" s="229"/>
      <c r="K19" s="229"/>
      <c r="L19" s="229"/>
      <c r="M19" s="229"/>
      <c r="N19" s="229"/>
      <c r="O19" s="236"/>
      <c r="P19" s="129"/>
      <c r="T19" s="155"/>
      <c r="U19" s="155"/>
    </row>
    <row r="20" spans="1:21" s="103" customFormat="1" ht="11.25">
      <c r="A20" s="146"/>
      <c r="B20" s="146"/>
      <c r="C20" s="135"/>
      <c r="D20" s="104"/>
      <c r="E20" s="120" t="s">
        <v>64</v>
      </c>
      <c r="F20" s="121" t="s">
        <v>163</v>
      </c>
      <c r="G20" s="230"/>
      <c r="H20" s="230"/>
      <c r="I20" s="230"/>
      <c r="J20" s="230"/>
      <c r="K20" s="230"/>
      <c r="L20" s="230"/>
      <c r="M20" s="230"/>
      <c r="N20" s="230"/>
      <c r="O20" s="237"/>
      <c r="P20" s="105"/>
      <c r="T20" s="155"/>
      <c r="U20" s="155"/>
    </row>
    <row r="21" spans="1:21" s="103" customFormat="1" ht="11.25">
      <c r="A21" s="146"/>
      <c r="B21" s="146"/>
      <c r="C21" s="135" t="s">
        <v>604</v>
      </c>
      <c r="D21" s="104"/>
      <c r="E21" s="170" t="s">
        <v>65</v>
      </c>
      <c r="F21" s="163" t="s">
        <v>182</v>
      </c>
      <c r="G21" s="230"/>
      <c r="H21" s="230"/>
      <c r="I21" s="230"/>
      <c r="J21" s="230"/>
      <c r="K21" s="230"/>
      <c r="L21" s="230"/>
      <c r="M21" s="230"/>
      <c r="N21" s="230"/>
      <c r="O21" s="237"/>
      <c r="P21" s="105"/>
      <c r="T21" s="155"/>
      <c r="U21" s="155"/>
    </row>
    <row r="22" spans="1:21" s="103" customFormat="1" ht="11.25">
      <c r="A22" s="146"/>
      <c r="B22" s="146"/>
      <c r="C22" s="135" t="s">
        <v>604</v>
      </c>
      <c r="D22" s="104"/>
      <c r="E22" s="171" t="s">
        <v>186</v>
      </c>
      <c r="F22" s="164" t="s">
        <v>183</v>
      </c>
      <c r="G22" s="230"/>
      <c r="H22" s="230"/>
      <c r="I22" s="230"/>
      <c r="J22" s="230"/>
      <c r="K22" s="230"/>
      <c r="L22" s="230"/>
      <c r="M22" s="230"/>
      <c r="N22" s="230"/>
      <c r="O22" s="237"/>
      <c r="P22" s="105"/>
      <c r="T22" s="155"/>
      <c r="U22" s="155"/>
    </row>
    <row r="23" spans="1:21" s="103" customFormat="1" ht="11.25">
      <c r="A23" s="146"/>
      <c r="B23" s="146"/>
      <c r="C23" s="135" t="s">
        <v>604</v>
      </c>
      <c r="D23" s="104"/>
      <c r="E23" s="171" t="s">
        <v>187</v>
      </c>
      <c r="F23" s="165" t="s">
        <v>184</v>
      </c>
      <c r="G23" s="230"/>
      <c r="H23" s="230"/>
      <c r="I23" s="230"/>
      <c r="J23" s="230"/>
      <c r="K23" s="230"/>
      <c r="L23" s="230"/>
      <c r="M23" s="230"/>
      <c r="N23" s="230"/>
      <c r="O23" s="237"/>
      <c r="P23" s="105"/>
      <c r="T23" s="155"/>
      <c r="U23" s="155"/>
    </row>
    <row r="24" spans="1:21" s="103" customFormat="1" ht="11.25">
      <c r="A24" s="146"/>
      <c r="B24" s="146"/>
      <c r="C24" s="135" t="s">
        <v>604</v>
      </c>
      <c r="D24" s="104"/>
      <c r="E24" s="171" t="s">
        <v>188</v>
      </c>
      <c r="F24" s="166" t="s">
        <v>185</v>
      </c>
      <c r="G24" s="230"/>
      <c r="H24" s="230"/>
      <c r="I24" s="230"/>
      <c r="J24" s="230"/>
      <c r="K24" s="230"/>
      <c r="L24" s="230"/>
      <c r="M24" s="230"/>
      <c r="N24" s="230"/>
      <c r="O24" s="237"/>
      <c r="P24" s="105"/>
      <c r="T24" s="155"/>
      <c r="U24" s="155"/>
    </row>
    <row r="25" spans="1:21" s="103" customFormat="1" ht="11.25" hidden="1">
      <c r="A25" s="146"/>
      <c r="B25" s="146"/>
      <c r="D25" s="104"/>
      <c r="E25" s="160" t="s">
        <v>189</v>
      </c>
      <c r="F25" s="177"/>
      <c r="G25" s="167"/>
      <c r="H25" s="167"/>
      <c r="I25" s="167"/>
      <c r="J25" s="167"/>
      <c r="K25" s="167"/>
      <c r="L25" s="167"/>
      <c r="M25" s="167"/>
      <c r="N25" s="167"/>
      <c r="O25" s="238"/>
      <c r="P25" s="105"/>
      <c r="T25" s="155"/>
      <c r="U25" s="155"/>
    </row>
    <row r="26" spans="1:21" s="103" customFormat="1" ht="11.25">
      <c r="A26" s="146"/>
      <c r="B26" s="146"/>
      <c r="D26" s="104"/>
      <c r="E26" s="114"/>
      <c r="F26" s="169"/>
      <c r="G26" s="99"/>
      <c r="H26" s="99"/>
      <c r="I26" s="99"/>
      <c r="J26" s="99"/>
      <c r="K26" s="99"/>
      <c r="L26" s="99"/>
      <c r="M26" s="99"/>
      <c r="N26" s="99"/>
      <c r="O26" s="100"/>
      <c r="P26" s="105"/>
      <c r="T26" s="155"/>
      <c r="U26" s="155"/>
    </row>
    <row r="27" spans="1:21" s="103" customFormat="1" ht="11.25">
      <c r="A27" s="146"/>
      <c r="B27" s="146"/>
      <c r="C27" s="135" t="s">
        <v>604</v>
      </c>
      <c r="D27" s="104"/>
      <c r="E27" s="171" t="s">
        <v>191</v>
      </c>
      <c r="F27" s="166" t="s">
        <v>193</v>
      </c>
      <c r="G27" s="230"/>
      <c r="H27" s="230"/>
      <c r="I27" s="230"/>
      <c r="J27" s="230"/>
      <c r="K27" s="230"/>
      <c r="L27" s="230"/>
      <c r="M27" s="230"/>
      <c r="N27" s="230"/>
      <c r="O27" s="237"/>
      <c r="P27" s="105"/>
      <c r="T27" s="155"/>
      <c r="U27" s="155"/>
    </row>
    <row r="28" spans="1:21" s="103" customFormat="1" ht="11.25" hidden="1">
      <c r="A28" s="146"/>
      <c r="B28" s="146"/>
      <c r="D28" s="104"/>
      <c r="E28" s="160" t="s">
        <v>192</v>
      </c>
      <c r="F28" s="173"/>
      <c r="G28" s="167"/>
      <c r="H28" s="167"/>
      <c r="I28" s="167"/>
      <c r="J28" s="167"/>
      <c r="K28" s="167"/>
      <c r="L28" s="167"/>
      <c r="M28" s="167"/>
      <c r="N28" s="167"/>
      <c r="O28" s="238"/>
      <c r="P28" s="105"/>
      <c r="T28" s="155"/>
      <c r="U28" s="155"/>
    </row>
    <row r="29" spans="1:21" s="103" customFormat="1" ht="11.25">
      <c r="A29" s="146"/>
      <c r="B29" s="146"/>
      <c r="D29" s="104"/>
      <c r="E29" s="114"/>
      <c r="F29" s="169"/>
      <c r="G29" s="99"/>
      <c r="H29" s="99"/>
      <c r="I29" s="99"/>
      <c r="J29" s="99"/>
      <c r="K29" s="99"/>
      <c r="L29" s="99"/>
      <c r="M29" s="99"/>
      <c r="N29" s="99"/>
      <c r="O29" s="100"/>
      <c r="P29" s="105"/>
      <c r="T29" s="155"/>
      <c r="U29" s="155"/>
    </row>
    <row r="30" spans="1:21" s="103" customFormat="1" ht="11.25">
      <c r="A30" s="146"/>
      <c r="B30" s="146"/>
      <c r="C30" s="135" t="s">
        <v>604</v>
      </c>
      <c r="D30" s="104"/>
      <c r="E30" s="171" t="s">
        <v>195</v>
      </c>
      <c r="F30" s="166" t="s">
        <v>194</v>
      </c>
      <c r="G30" s="230"/>
      <c r="H30" s="230"/>
      <c r="I30" s="230"/>
      <c r="J30" s="230"/>
      <c r="K30" s="230"/>
      <c r="L30" s="230"/>
      <c r="M30" s="230"/>
      <c r="N30" s="230"/>
      <c r="O30" s="237"/>
      <c r="P30" s="105"/>
      <c r="T30" s="155"/>
      <c r="U30" s="155"/>
    </row>
    <row r="31" spans="1:21" s="103" customFormat="1" ht="11.25" hidden="1">
      <c r="A31" s="146"/>
      <c r="B31" s="146"/>
      <c r="D31" s="104"/>
      <c r="E31" s="160" t="s">
        <v>196</v>
      </c>
      <c r="F31" s="173"/>
      <c r="G31" s="167"/>
      <c r="H31" s="167"/>
      <c r="I31" s="167"/>
      <c r="J31" s="167"/>
      <c r="K31" s="167"/>
      <c r="L31" s="167"/>
      <c r="M31" s="167"/>
      <c r="N31" s="167"/>
      <c r="O31" s="238"/>
      <c r="P31" s="105"/>
      <c r="T31" s="155"/>
      <c r="U31" s="155"/>
    </row>
    <row r="32" spans="1:21" s="103" customFormat="1" ht="11.25">
      <c r="A32" s="146"/>
      <c r="B32" s="146"/>
      <c r="D32" s="104"/>
      <c r="E32" s="114"/>
      <c r="F32" s="169"/>
      <c r="G32" s="99"/>
      <c r="H32" s="99"/>
      <c r="I32" s="99"/>
      <c r="J32" s="99"/>
      <c r="K32" s="99"/>
      <c r="L32" s="99"/>
      <c r="M32" s="99"/>
      <c r="N32" s="99"/>
      <c r="O32" s="100"/>
      <c r="P32" s="105"/>
      <c r="T32" s="155"/>
      <c r="U32" s="155"/>
    </row>
    <row r="33" spans="1:21" s="103" customFormat="1" ht="11.25">
      <c r="A33" s="146"/>
      <c r="B33" s="146"/>
      <c r="C33" s="135" t="s">
        <v>604</v>
      </c>
      <c r="D33" s="104"/>
      <c r="E33" s="171" t="s">
        <v>197</v>
      </c>
      <c r="F33" s="166" t="s">
        <v>230</v>
      </c>
      <c r="G33" s="230"/>
      <c r="H33" s="230"/>
      <c r="I33" s="230"/>
      <c r="J33" s="230"/>
      <c r="K33" s="230"/>
      <c r="L33" s="230"/>
      <c r="M33" s="230"/>
      <c r="N33" s="230"/>
      <c r="O33" s="237"/>
      <c r="P33" s="105"/>
      <c r="T33" s="155"/>
      <c r="U33" s="155"/>
    </row>
    <row r="34" spans="1:21" s="103" customFormat="1" ht="11.25" hidden="1">
      <c r="A34" s="146"/>
      <c r="B34" s="146"/>
      <c r="D34" s="104"/>
      <c r="E34" s="160" t="s">
        <v>198</v>
      </c>
      <c r="F34" s="173"/>
      <c r="G34" s="167"/>
      <c r="H34" s="167"/>
      <c r="I34" s="167"/>
      <c r="J34" s="167"/>
      <c r="K34" s="167"/>
      <c r="L34" s="167"/>
      <c r="M34" s="167"/>
      <c r="N34" s="167"/>
      <c r="O34" s="238"/>
      <c r="P34" s="105"/>
      <c r="T34" s="155"/>
      <c r="U34" s="155"/>
    </row>
    <row r="35" spans="1:21" s="103" customFormat="1" ht="11.25">
      <c r="A35" s="146"/>
      <c r="B35" s="146"/>
      <c r="D35" s="104"/>
      <c r="E35" s="114"/>
      <c r="F35" s="169"/>
      <c r="G35" s="99"/>
      <c r="H35" s="99"/>
      <c r="I35" s="99"/>
      <c r="J35" s="99"/>
      <c r="K35" s="99"/>
      <c r="L35" s="99"/>
      <c r="M35" s="99"/>
      <c r="N35" s="99"/>
      <c r="O35" s="100"/>
      <c r="P35" s="105"/>
      <c r="T35" s="155"/>
      <c r="U35" s="155"/>
    </row>
    <row r="36" spans="1:21" s="103" customFormat="1" ht="11.25">
      <c r="A36" s="146"/>
      <c r="B36" s="146"/>
      <c r="C36" s="135" t="s">
        <v>604</v>
      </c>
      <c r="D36" s="104"/>
      <c r="E36" s="171" t="s">
        <v>199</v>
      </c>
      <c r="F36" s="165" t="s">
        <v>200</v>
      </c>
      <c r="G36" s="230"/>
      <c r="H36" s="230"/>
      <c r="I36" s="230"/>
      <c r="J36" s="230"/>
      <c r="K36" s="230"/>
      <c r="L36" s="230"/>
      <c r="M36" s="230"/>
      <c r="N36" s="230"/>
      <c r="O36" s="237"/>
      <c r="P36" s="105"/>
      <c r="T36" s="155"/>
      <c r="U36" s="155"/>
    </row>
    <row r="37" spans="1:21" s="103" customFormat="1" ht="11.25">
      <c r="A37" s="146"/>
      <c r="B37" s="146"/>
      <c r="C37" s="135" t="s">
        <v>604</v>
      </c>
      <c r="D37" s="104"/>
      <c r="E37" s="171" t="s">
        <v>206</v>
      </c>
      <c r="F37" s="166" t="s">
        <v>207</v>
      </c>
      <c r="G37" s="230"/>
      <c r="H37" s="230"/>
      <c r="I37" s="230"/>
      <c r="J37" s="230"/>
      <c r="K37" s="230"/>
      <c r="L37" s="230"/>
      <c r="M37" s="230"/>
      <c r="N37" s="230"/>
      <c r="O37" s="237"/>
      <c r="P37" s="105"/>
      <c r="T37" s="155"/>
      <c r="U37" s="155"/>
    </row>
    <row r="38" spans="1:21" s="103" customFormat="1" ht="11.25" hidden="1">
      <c r="A38" s="146"/>
      <c r="B38" s="146"/>
      <c r="C38" s="135"/>
      <c r="D38" s="104"/>
      <c r="E38" s="160" t="s">
        <v>223</v>
      </c>
      <c r="F38" s="173"/>
      <c r="G38" s="167"/>
      <c r="H38" s="167"/>
      <c r="I38" s="167"/>
      <c r="J38" s="167"/>
      <c r="K38" s="167"/>
      <c r="L38" s="167"/>
      <c r="M38" s="167"/>
      <c r="N38" s="167"/>
      <c r="O38" s="238"/>
      <c r="P38" s="105"/>
      <c r="T38" s="155"/>
      <c r="U38" s="155"/>
    </row>
    <row r="39" spans="1:21" s="103" customFormat="1" ht="11.25">
      <c r="A39" s="146"/>
      <c r="B39" s="146"/>
      <c r="D39" s="104"/>
      <c r="E39" s="114"/>
      <c r="F39" s="169"/>
      <c r="G39" s="99"/>
      <c r="H39" s="99"/>
      <c r="I39" s="99"/>
      <c r="J39" s="99"/>
      <c r="K39" s="99"/>
      <c r="L39" s="99"/>
      <c r="M39" s="99"/>
      <c r="N39" s="99"/>
      <c r="O39" s="100"/>
      <c r="P39" s="105"/>
      <c r="T39" s="155"/>
      <c r="U39" s="155"/>
    </row>
    <row r="40" spans="1:21" s="103" customFormat="1" ht="11.25">
      <c r="A40" s="146"/>
      <c r="B40" s="146"/>
      <c r="C40" s="135" t="s">
        <v>604</v>
      </c>
      <c r="D40" s="104"/>
      <c r="E40" s="171" t="s">
        <v>209</v>
      </c>
      <c r="F40" s="166" t="s">
        <v>208</v>
      </c>
      <c r="G40" s="230"/>
      <c r="H40" s="230"/>
      <c r="I40" s="230"/>
      <c r="J40" s="230"/>
      <c r="K40" s="230"/>
      <c r="L40" s="230"/>
      <c r="M40" s="230"/>
      <c r="N40" s="230"/>
      <c r="O40" s="237"/>
      <c r="P40" s="105"/>
      <c r="T40" s="155"/>
      <c r="U40" s="155"/>
    </row>
    <row r="41" spans="1:21" s="103" customFormat="1" ht="11.25" hidden="1">
      <c r="A41" s="146"/>
      <c r="B41" s="146"/>
      <c r="C41" s="135"/>
      <c r="D41" s="104"/>
      <c r="E41" s="160" t="s">
        <v>224</v>
      </c>
      <c r="F41" s="173"/>
      <c r="G41" s="167"/>
      <c r="H41" s="167"/>
      <c r="I41" s="167"/>
      <c r="J41" s="167"/>
      <c r="K41" s="167"/>
      <c r="L41" s="167"/>
      <c r="M41" s="167"/>
      <c r="N41" s="167"/>
      <c r="O41" s="238"/>
      <c r="P41" s="105"/>
      <c r="T41" s="155"/>
      <c r="U41" s="155"/>
    </row>
    <row r="42" spans="1:21" s="103" customFormat="1" ht="11.25">
      <c r="A42" s="146"/>
      <c r="B42" s="146"/>
      <c r="D42" s="104"/>
      <c r="E42" s="114"/>
      <c r="F42" s="169"/>
      <c r="G42" s="99"/>
      <c r="H42" s="99"/>
      <c r="I42" s="99"/>
      <c r="J42" s="99"/>
      <c r="K42" s="99"/>
      <c r="L42" s="99"/>
      <c r="M42" s="99"/>
      <c r="N42" s="99"/>
      <c r="O42" s="100"/>
      <c r="P42" s="105"/>
      <c r="T42" s="155"/>
      <c r="U42" s="155"/>
    </row>
    <row r="43" spans="1:21" s="103" customFormat="1" ht="11.25">
      <c r="A43" s="146"/>
      <c r="B43" s="146"/>
      <c r="C43" s="135" t="s">
        <v>604</v>
      </c>
      <c r="D43" s="104"/>
      <c r="E43" s="171" t="s">
        <v>210</v>
      </c>
      <c r="F43" s="166" t="s">
        <v>211</v>
      </c>
      <c r="G43" s="230"/>
      <c r="H43" s="230"/>
      <c r="I43" s="230"/>
      <c r="J43" s="230"/>
      <c r="K43" s="230"/>
      <c r="L43" s="230"/>
      <c r="M43" s="230"/>
      <c r="N43" s="230"/>
      <c r="O43" s="237"/>
      <c r="P43" s="105"/>
      <c r="T43" s="155"/>
      <c r="U43" s="155"/>
    </row>
    <row r="44" spans="1:21" s="103" customFormat="1" ht="11.25" hidden="1">
      <c r="A44" s="146"/>
      <c r="B44" s="146"/>
      <c r="C44" s="135"/>
      <c r="D44" s="104"/>
      <c r="E44" s="160" t="s">
        <v>225</v>
      </c>
      <c r="F44" s="173"/>
      <c r="G44" s="167"/>
      <c r="H44" s="167"/>
      <c r="I44" s="167"/>
      <c r="J44" s="167"/>
      <c r="K44" s="167"/>
      <c r="L44" s="167"/>
      <c r="M44" s="167"/>
      <c r="N44" s="167"/>
      <c r="O44" s="238"/>
      <c r="P44" s="105"/>
      <c r="T44" s="155"/>
      <c r="U44" s="155"/>
    </row>
    <row r="45" spans="1:21" s="103" customFormat="1" ht="11.25">
      <c r="A45" s="146"/>
      <c r="B45" s="146"/>
      <c r="D45" s="104"/>
      <c r="E45" s="114"/>
      <c r="F45" s="169"/>
      <c r="G45" s="99"/>
      <c r="H45" s="99"/>
      <c r="I45" s="99"/>
      <c r="J45" s="99"/>
      <c r="K45" s="99"/>
      <c r="L45" s="99"/>
      <c r="M45" s="99"/>
      <c r="N45" s="99"/>
      <c r="O45" s="100"/>
      <c r="P45" s="105"/>
      <c r="T45" s="155"/>
      <c r="U45" s="155"/>
    </row>
    <row r="46" spans="1:21" s="103" customFormat="1" ht="11.25">
      <c r="A46" s="146"/>
      <c r="B46" s="146"/>
      <c r="C46" s="135" t="s">
        <v>604</v>
      </c>
      <c r="D46" s="104"/>
      <c r="E46" s="171" t="s">
        <v>715</v>
      </c>
      <c r="F46" s="166" t="s">
        <v>212</v>
      </c>
      <c r="G46" s="230"/>
      <c r="H46" s="230"/>
      <c r="I46" s="230"/>
      <c r="J46" s="230"/>
      <c r="K46" s="230"/>
      <c r="L46" s="230"/>
      <c r="M46" s="230"/>
      <c r="N46" s="230"/>
      <c r="O46" s="237"/>
      <c r="P46" s="105"/>
      <c r="T46" s="155"/>
      <c r="U46" s="155"/>
    </row>
    <row r="47" spans="1:21" s="103" customFormat="1" ht="11.25" hidden="1">
      <c r="A47" s="146"/>
      <c r="B47" s="146"/>
      <c r="C47" s="135"/>
      <c r="D47" s="104"/>
      <c r="E47" s="160" t="s">
        <v>716</v>
      </c>
      <c r="F47" s="173"/>
      <c r="G47" s="167"/>
      <c r="H47" s="167"/>
      <c r="I47" s="167"/>
      <c r="J47" s="167"/>
      <c r="K47" s="167"/>
      <c r="L47" s="167"/>
      <c r="M47" s="167"/>
      <c r="N47" s="167"/>
      <c r="O47" s="238"/>
      <c r="P47" s="105"/>
      <c r="T47" s="155"/>
      <c r="U47" s="155"/>
    </row>
    <row r="48" spans="1:21" s="103" customFormat="1" ht="11.25">
      <c r="A48" s="146"/>
      <c r="B48" s="146"/>
      <c r="D48" s="104"/>
      <c r="E48" s="114"/>
      <c r="F48" s="169"/>
      <c r="G48" s="99"/>
      <c r="H48" s="99"/>
      <c r="I48" s="99"/>
      <c r="J48" s="99"/>
      <c r="K48" s="99"/>
      <c r="L48" s="99"/>
      <c r="M48" s="99"/>
      <c r="N48" s="99"/>
      <c r="O48" s="100"/>
      <c r="P48" s="105"/>
      <c r="T48" s="155"/>
      <c r="U48" s="155"/>
    </row>
    <row r="49" spans="1:21" s="103" customFormat="1" ht="11.25">
      <c r="A49" s="146"/>
      <c r="B49" s="146"/>
      <c r="C49" s="135" t="s">
        <v>604</v>
      </c>
      <c r="D49" s="104"/>
      <c r="E49" s="225" t="s">
        <v>214</v>
      </c>
      <c r="F49" s="164" t="s">
        <v>213</v>
      </c>
      <c r="G49" s="230"/>
      <c r="H49" s="230"/>
      <c r="I49" s="230"/>
      <c r="J49" s="230"/>
      <c r="K49" s="230"/>
      <c r="L49" s="230"/>
      <c r="M49" s="230"/>
      <c r="N49" s="230"/>
      <c r="O49" s="237"/>
      <c r="P49" s="105"/>
      <c r="T49" s="155"/>
      <c r="U49" s="155"/>
    </row>
    <row r="50" spans="1:21" s="103" customFormat="1" ht="11.25">
      <c r="A50" s="146"/>
      <c r="B50" s="146"/>
      <c r="C50" s="135" t="s">
        <v>604</v>
      </c>
      <c r="D50" s="104"/>
      <c r="E50" s="225" t="s">
        <v>216</v>
      </c>
      <c r="F50" s="165" t="s">
        <v>215</v>
      </c>
      <c r="G50" s="230"/>
      <c r="H50" s="230"/>
      <c r="I50" s="230"/>
      <c r="J50" s="230"/>
      <c r="K50" s="230"/>
      <c r="L50" s="230"/>
      <c r="M50" s="230"/>
      <c r="N50" s="230"/>
      <c r="O50" s="237"/>
      <c r="P50" s="105"/>
      <c r="T50" s="155"/>
      <c r="U50" s="155"/>
    </row>
    <row r="51" spans="1:21" s="103" customFormat="1" ht="11.25" hidden="1">
      <c r="A51" s="146"/>
      <c r="B51" s="146"/>
      <c r="C51" s="135"/>
      <c r="D51" s="104"/>
      <c r="E51" s="160" t="s">
        <v>226</v>
      </c>
      <c r="F51" s="174"/>
      <c r="G51" s="167"/>
      <c r="H51" s="167"/>
      <c r="I51" s="167"/>
      <c r="J51" s="167"/>
      <c r="K51" s="167"/>
      <c r="L51" s="167"/>
      <c r="M51" s="167"/>
      <c r="N51" s="167"/>
      <c r="O51" s="238"/>
      <c r="P51" s="105"/>
      <c r="T51" s="155"/>
      <c r="U51" s="155"/>
    </row>
    <row r="52" spans="1:21" s="103" customFormat="1" ht="11.25">
      <c r="A52" s="146"/>
      <c r="B52" s="146"/>
      <c r="D52" s="104"/>
      <c r="E52" s="114"/>
      <c r="F52" s="172"/>
      <c r="G52" s="99"/>
      <c r="H52" s="99"/>
      <c r="I52" s="99"/>
      <c r="J52" s="99"/>
      <c r="K52" s="99"/>
      <c r="L52" s="99"/>
      <c r="M52" s="99"/>
      <c r="N52" s="99"/>
      <c r="O52" s="100"/>
      <c r="P52" s="105"/>
      <c r="T52" s="155"/>
      <c r="U52" s="155"/>
    </row>
    <row r="53" spans="1:21" s="103" customFormat="1" ht="11.25">
      <c r="A53" s="146"/>
      <c r="B53" s="146"/>
      <c r="C53" s="135" t="s">
        <v>604</v>
      </c>
      <c r="D53" s="104"/>
      <c r="E53" s="225" t="s">
        <v>218</v>
      </c>
      <c r="F53" s="165" t="s">
        <v>217</v>
      </c>
      <c r="G53" s="230"/>
      <c r="H53" s="230"/>
      <c r="I53" s="230"/>
      <c r="J53" s="230"/>
      <c r="K53" s="230"/>
      <c r="L53" s="230"/>
      <c r="M53" s="230"/>
      <c r="N53" s="230"/>
      <c r="O53" s="237"/>
      <c r="P53" s="105"/>
      <c r="T53" s="155"/>
      <c r="U53" s="155"/>
    </row>
    <row r="54" spans="1:21" s="103" customFormat="1" ht="11.25" hidden="1">
      <c r="A54" s="146"/>
      <c r="B54" s="146"/>
      <c r="C54" s="135"/>
      <c r="D54" s="104"/>
      <c r="E54" s="160" t="s">
        <v>227</v>
      </c>
      <c r="F54" s="174"/>
      <c r="G54" s="167"/>
      <c r="H54" s="167"/>
      <c r="I54" s="167"/>
      <c r="J54" s="167"/>
      <c r="K54" s="167"/>
      <c r="L54" s="167"/>
      <c r="M54" s="167"/>
      <c r="N54" s="167"/>
      <c r="O54" s="238"/>
      <c r="P54" s="105"/>
      <c r="T54" s="155"/>
      <c r="U54" s="155"/>
    </row>
    <row r="55" spans="1:21" s="103" customFormat="1" ht="11.25">
      <c r="A55" s="146"/>
      <c r="B55" s="146"/>
      <c r="D55" s="104"/>
      <c r="E55" s="114"/>
      <c r="F55" s="172"/>
      <c r="G55" s="99"/>
      <c r="H55" s="99"/>
      <c r="I55" s="99"/>
      <c r="J55" s="99"/>
      <c r="K55" s="99"/>
      <c r="L55" s="99"/>
      <c r="M55" s="99"/>
      <c r="N55" s="99"/>
      <c r="O55" s="100"/>
      <c r="P55" s="105"/>
      <c r="T55" s="155"/>
      <c r="U55" s="155"/>
    </row>
    <row r="56" spans="1:21" s="103" customFormat="1" ht="11.25">
      <c r="A56" s="146"/>
      <c r="B56" s="146"/>
      <c r="C56" s="135" t="s">
        <v>604</v>
      </c>
      <c r="D56" s="104"/>
      <c r="E56" s="225" t="s">
        <v>219</v>
      </c>
      <c r="F56" s="165" t="s">
        <v>220</v>
      </c>
      <c r="G56" s="230"/>
      <c r="H56" s="230"/>
      <c r="I56" s="230"/>
      <c r="J56" s="230"/>
      <c r="K56" s="230"/>
      <c r="L56" s="230"/>
      <c r="M56" s="230"/>
      <c r="N56" s="230"/>
      <c r="O56" s="237"/>
      <c r="P56" s="105"/>
      <c r="T56" s="155"/>
      <c r="U56" s="155"/>
    </row>
    <row r="57" spans="1:21" s="103" customFormat="1" ht="11.25" hidden="1">
      <c r="A57" s="146"/>
      <c r="B57" s="146"/>
      <c r="C57" s="135"/>
      <c r="D57" s="104"/>
      <c r="E57" s="160" t="s">
        <v>228</v>
      </c>
      <c r="F57" s="174"/>
      <c r="G57" s="167"/>
      <c r="H57" s="167"/>
      <c r="I57" s="167"/>
      <c r="J57" s="167"/>
      <c r="K57" s="167"/>
      <c r="L57" s="167"/>
      <c r="M57" s="167"/>
      <c r="N57" s="167"/>
      <c r="O57" s="238"/>
      <c r="P57" s="105"/>
      <c r="T57" s="155"/>
      <c r="U57" s="155"/>
    </row>
    <row r="58" spans="1:21" s="103" customFormat="1" ht="11.25">
      <c r="A58" s="146"/>
      <c r="B58" s="146"/>
      <c r="D58" s="104"/>
      <c r="E58" s="114"/>
      <c r="F58" s="172"/>
      <c r="G58" s="99"/>
      <c r="H58" s="99"/>
      <c r="I58" s="99"/>
      <c r="J58" s="99"/>
      <c r="K58" s="99"/>
      <c r="L58" s="99"/>
      <c r="M58" s="99"/>
      <c r="N58" s="99"/>
      <c r="O58" s="100"/>
      <c r="P58" s="105"/>
      <c r="T58" s="155"/>
      <c r="U58" s="155"/>
    </row>
    <row r="59" spans="1:21" s="103" customFormat="1" ht="11.25">
      <c r="A59" s="146"/>
      <c r="B59" s="146"/>
      <c r="C59" s="135" t="s">
        <v>604</v>
      </c>
      <c r="D59" s="104"/>
      <c r="E59" s="225" t="s">
        <v>221</v>
      </c>
      <c r="F59" s="164" t="s">
        <v>222</v>
      </c>
      <c r="G59" s="230"/>
      <c r="H59" s="230"/>
      <c r="I59" s="230"/>
      <c r="J59" s="230"/>
      <c r="K59" s="230"/>
      <c r="L59" s="230"/>
      <c r="M59" s="230"/>
      <c r="N59" s="230"/>
      <c r="O59" s="237"/>
      <c r="P59" s="105"/>
      <c r="T59" s="155"/>
      <c r="U59" s="155"/>
    </row>
    <row r="60" spans="1:21" s="103" customFormat="1" ht="11.25" hidden="1">
      <c r="A60" s="146"/>
      <c r="B60" s="146"/>
      <c r="C60" s="135"/>
      <c r="D60" s="104"/>
      <c r="E60" s="160" t="s">
        <v>229</v>
      </c>
      <c r="F60" s="175"/>
      <c r="G60" s="167"/>
      <c r="H60" s="167"/>
      <c r="I60" s="167"/>
      <c r="J60" s="167"/>
      <c r="K60" s="167"/>
      <c r="L60" s="167"/>
      <c r="M60" s="167"/>
      <c r="N60" s="167"/>
      <c r="O60" s="238"/>
      <c r="P60" s="105"/>
      <c r="T60" s="155"/>
      <c r="U60" s="155"/>
    </row>
    <row r="61" spans="1:21" s="103" customFormat="1" ht="11.25">
      <c r="A61" s="146"/>
      <c r="B61" s="146"/>
      <c r="D61" s="104"/>
      <c r="E61" s="114"/>
      <c r="F61" s="141"/>
      <c r="G61" s="99"/>
      <c r="H61" s="99"/>
      <c r="I61" s="99"/>
      <c r="J61" s="99"/>
      <c r="K61" s="99"/>
      <c r="L61" s="99"/>
      <c r="M61" s="99"/>
      <c r="N61" s="99"/>
      <c r="O61" s="100"/>
      <c r="P61" s="105"/>
      <c r="T61" s="155"/>
      <c r="U61" s="155"/>
    </row>
    <row r="62" spans="1:21" s="103" customFormat="1" ht="22.5">
      <c r="A62" s="146"/>
      <c r="B62" s="146"/>
      <c r="C62" s="135" t="s">
        <v>604</v>
      </c>
      <c r="D62" s="104"/>
      <c r="E62" s="170" t="s">
        <v>66</v>
      </c>
      <c r="F62" s="179" t="s">
        <v>231</v>
      </c>
      <c r="G62" s="230"/>
      <c r="H62" s="230"/>
      <c r="I62" s="230"/>
      <c r="J62" s="230"/>
      <c r="K62" s="230"/>
      <c r="L62" s="230"/>
      <c r="M62" s="230"/>
      <c r="N62" s="230"/>
      <c r="O62" s="237"/>
      <c r="P62" s="105"/>
      <c r="T62" s="155"/>
      <c r="U62" s="155"/>
    </row>
    <row r="63" spans="1:21" s="103" customFormat="1" ht="11.25">
      <c r="A63" s="146"/>
      <c r="B63" s="146"/>
      <c r="C63" s="135" t="s">
        <v>604</v>
      </c>
      <c r="D63" s="104"/>
      <c r="E63" s="171" t="s">
        <v>232</v>
      </c>
      <c r="F63" s="164" t="s">
        <v>183</v>
      </c>
      <c r="G63" s="230"/>
      <c r="H63" s="230"/>
      <c r="I63" s="230"/>
      <c r="J63" s="230"/>
      <c r="K63" s="230"/>
      <c r="L63" s="230"/>
      <c r="M63" s="230"/>
      <c r="N63" s="230"/>
      <c r="O63" s="237"/>
      <c r="P63" s="105"/>
      <c r="T63" s="155"/>
      <c r="U63" s="155"/>
    </row>
    <row r="64" spans="1:21" s="103" customFormat="1" ht="11.25">
      <c r="A64" s="146"/>
      <c r="B64" s="146"/>
      <c r="C64" s="135" t="s">
        <v>604</v>
      </c>
      <c r="D64" s="104"/>
      <c r="E64" s="171" t="s">
        <v>233</v>
      </c>
      <c r="F64" s="165" t="s">
        <v>184</v>
      </c>
      <c r="G64" s="230"/>
      <c r="H64" s="230"/>
      <c r="I64" s="230"/>
      <c r="J64" s="230"/>
      <c r="K64" s="230"/>
      <c r="L64" s="230"/>
      <c r="M64" s="230"/>
      <c r="N64" s="230"/>
      <c r="O64" s="237"/>
      <c r="P64" s="105"/>
      <c r="T64" s="155"/>
      <c r="U64" s="155"/>
    </row>
    <row r="65" spans="1:21" s="103" customFormat="1" ht="11.25">
      <c r="A65" s="146"/>
      <c r="B65" s="146"/>
      <c r="C65" s="135" t="s">
        <v>604</v>
      </c>
      <c r="D65" s="104"/>
      <c r="E65" s="171" t="s">
        <v>234</v>
      </c>
      <c r="F65" s="166" t="s">
        <v>185</v>
      </c>
      <c r="G65" s="230"/>
      <c r="H65" s="230"/>
      <c r="I65" s="230"/>
      <c r="J65" s="230"/>
      <c r="K65" s="230"/>
      <c r="L65" s="230"/>
      <c r="M65" s="230"/>
      <c r="N65" s="230"/>
      <c r="O65" s="237"/>
      <c r="P65" s="105"/>
      <c r="T65" s="155"/>
      <c r="U65" s="155"/>
    </row>
    <row r="66" spans="1:21" s="103" customFormat="1" ht="11.25" hidden="1">
      <c r="A66" s="146"/>
      <c r="B66" s="146"/>
      <c r="D66" s="104"/>
      <c r="E66" s="160" t="s">
        <v>235</v>
      </c>
      <c r="F66" s="177"/>
      <c r="G66" s="167"/>
      <c r="H66" s="167"/>
      <c r="I66" s="167"/>
      <c r="J66" s="167"/>
      <c r="K66" s="167"/>
      <c r="L66" s="167"/>
      <c r="M66" s="167"/>
      <c r="N66" s="167"/>
      <c r="O66" s="238"/>
      <c r="P66" s="105"/>
      <c r="T66" s="155"/>
      <c r="U66" s="155"/>
    </row>
    <row r="67" spans="1:21" s="103" customFormat="1" ht="11.25">
      <c r="A67" s="146"/>
      <c r="B67" s="146"/>
      <c r="D67" s="104"/>
      <c r="E67" s="114"/>
      <c r="F67" s="169"/>
      <c r="G67" s="99"/>
      <c r="H67" s="99"/>
      <c r="I67" s="99"/>
      <c r="J67" s="99"/>
      <c r="K67" s="99"/>
      <c r="L67" s="99"/>
      <c r="M67" s="99"/>
      <c r="N67" s="99"/>
      <c r="O67" s="100"/>
      <c r="P67" s="105"/>
      <c r="T67" s="155"/>
      <c r="U67" s="155"/>
    </row>
    <row r="68" spans="1:21" s="103" customFormat="1" ht="11.25">
      <c r="A68" s="146"/>
      <c r="B68" s="146"/>
      <c r="C68" s="135" t="s">
        <v>604</v>
      </c>
      <c r="D68" s="104"/>
      <c r="E68" s="171" t="s">
        <v>236</v>
      </c>
      <c r="F68" s="166" t="s">
        <v>193</v>
      </c>
      <c r="G68" s="230"/>
      <c r="H68" s="230"/>
      <c r="I68" s="230"/>
      <c r="J68" s="230"/>
      <c r="K68" s="230"/>
      <c r="L68" s="230"/>
      <c r="M68" s="230"/>
      <c r="N68" s="230"/>
      <c r="O68" s="237"/>
      <c r="P68" s="105"/>
      <c r="T68" s="155"/>
      <c r="U68" s="155"/>
    </row>
    <row r="69" spans="1:21" s="103" customFormat="1" ht="11.25" hidden="1">
      <c r="A69" s="146"/>
      <c r="B69" s="146"/>
      <c r="D69" s="104"/>
      <c r="E69" s="160" t="s">
        <v>237</v>
      </c>
      <c r="F69" s="173"/>
      <c r="G69" s="167"/>
      <c r="H69" s="167"/>
      <c r="I69" s="167"/>
      <c r="J69" s="167"/>
      <c r="K69" s="167"/>
      <c r="L69" s="167"/>
      <c r="M69" s="167"/>
      <c r="N69" s="167"/>
      <c r="O69" s="238"/>
      <c r="P69" s="105"/>
      <c r="T69" s="155"/>
      <c r="U69" s="155"/>
    </row>
    <row r="70" spans="1:21" s="103" customFormat="1" ht="11.25">
      <c r="A70" s="146"/>
      <c r="B70" s="146"/>
      <c r="D70" s="104"/>
      <c r="E70" s="114"/>
      <c r="F70" s="169"/>
      <c r="G70" s="99"/>
      <c r="H70" s="99"/>
      <c r="I70" s="99"/>
      <c r="J70" s="99"/>
      <c r="K70" s="99"/>
      <c r="L70" s="99"/>
      <c r="M70" s="99"/>
      <c r="N70" s="99"/>
      <c r="O70" s="100"/>
      <c r="P70" s="105"/>
      <c r="T70" s="155"/>
      <c r="U70" s="155"/>
    </row>
    <row r="71" spans="1:21" s="103" customFormat="1" ht="11.25">
      <c r="A71" s="146"/>
      <c r="B71" s="146"/>
      <c r="C71" s="135" t="s">
        <v>604</v>
      </c>
      <c r="D71" s="104"/>
      <c r="E71" s="171" t="s">
        <v>238</v>
      </c>
      <c r="F71" s="166" t="s">
        <v>194</v>
      </c>
      <c r="G71" s="230"/>
      <c r="H71" s="230"/>
      <c r="I71" s="230"/>
      <c r="J71" s="230"/>
      <c r="K71" s="230"/>
      <c r="L71" s="230"/>
      <c r="M71" s="230"/>
      <c r="N71" s="230"/>
      <c r="O71" s="237"/>
      <c r="P71" s="105"/>
      <c r="T71" s="155"/>
      <c r="U71" s="155"/>
    </row>
    <row r="72" spans="1:21" s="103" customFormat="1" ht="11.25" hidden="1">
      <c r="A72" s="146"/>
      <c r="B72" s="146"/>
      <c r="D72" s="104"/>
      <c r="E72" s="160" t="s">
        <v>239</v>
      </c>
      <c r="F72" s="173"/>
      <c r="G72" s="167"/>
      <c r="H72" s="167"/>
      <c r="I72" s="167"/>
      <c r="J72" s="167"/>
      <c r="K72" s="167"/>
      <c r="L72" s="167"/>
      <c r="M72" s="167"/>
      <c r="N72" s="167"/>
      <c r="O72" s="238"/>
      <c r="P72" s="105"/>
      <c r="T72" s="155"/>
      <c r="U72" s="155"/>
    </row>
    <row r="73" spans="1:21" s="103" customFormat="1" ht="11.25">
      <c r="A73" s="146"/>
      <c r="B73" s="146"/>
      <c r="D73" s="104"/>
      <c r="E73" s="114"/>
      <c r="F73" s="169"/>
      <c r="G73" s="99"/>
      <c r="H73" s="99"/>
      <c r="I73" s="99"/>
      <c r="J73" s="99"/>
      <c r="K73" s="99"/>
      <c r="L73" s="99"/>
      <c r="M73" s="99"/>
      <c r="N73" s="99"/>
      <c r="O73" s="100"/>
      <c r="P73" s="105"/>
      <c r="T73" s="155"/>
      <c r="U73" s="155"/>
    </row>
    <row r="74" spans="1:21" s="103" customFormat="1" ht="11.25">
      <c r="A74" s="146"/>
      <c r="B74" s="146"/>
      <c r="C74" s="135" t="s">
        <v>604</v>
      </c>
      <c r="D74" s="104"/>
      <c r="E74" s="171" t="s">
        <v>240</v>
      </c>
      <c r="F74" s="166" t="s">
        <v>230</v>
      </c>
      <c r="G74" s="230"/>
      <c r="H74" s="230"/>
      <c r="I74" s="230"/>
      <c r="J74" s="230"/>
      <c r="K74" s="230"/>
      <c r="L74" s="230"/>
      <c r="M74" s="230"/>
      <c r="N74" s="230"/>
      <c r="O74" s="237"/>
      <c r="P74" s="105"/>
      <c r="T74" s="155"/>
      <c r="U74" s="155"/>
    </row>
    <row r="75" spans="1:21" s="103" customFormat="1" ht="11.25" hidden="1">
      <c r="A75" s="146"/>
      <c r="B75" s="146"/>
      <c r="D75" s="104"/>
      <c r="E75" s="160" t="s">
        <v>241</v>
      </c>
      <c r="F75" s="173"/>
      <c r="G75" s="167"/>
      <c r="H75" s="167"/>
      <c r="I75" s="167"/>
      <c r="J75" s="167"/>
      <c r="K75" s="167"/>
      <c r="L75" s="167"/>
      <c r="M75" s="167"/>
      <c r="N75" s="167"/>
      <c r="O75" s="238"/>
      <c r="P75" s="105"/>
      <c r="T75" s="155"/>
      <c r="U75" s="155"/>
    </row>
    <row r="76" spans="1:21" s="103" customFormat="1" ht="11.25">
      <c r="A76" s="146"/>
      <c r="B76" s="146"/>
      <c r="D76" s="104"/>
      <c r="E76" s="114"/>
      <c r="F76" s="169"/>
      <c r="G76" s="99"/>
      <c r="H76" s="99"/>
      <c r="I76" s="99"/>
      <c r="J76" s="99"/>
      <c r="K76" s="99"/>
      <c r="L76" s="99"/>
      <c r="M76" s="99"/>
      <c r="N76" s="99"/>
      <c r="O76" s="100"/>
      <c r="P76" s="105"/>
      <c r="T76" s="155"/>
      <c r="U76" s="155"/>
    </row>
    <row r="77" spans="1:21" s="103" customFormat="1" ht="11.25">
      <c r="A77" s="146"/>
      <c r="B77" s="146"/>
      <c r="C77" s="135" t="s">
        <v>604</v>
      </c>
      <c r="D77" s="104"/>
      <c r="E77" s="171" t="s">
        <v>242</v>
      </c>
      <c r="F77" s="165" t="s">
        <v>200</v>
      </c>
      <c r="G77" s="230"/>
      <c r="H77" s="230"/>
      <c r="I77" s="230"/>
      <c r="J77" s="230"/>
      <c r="K77" s="230"/>
      <c r="L77" s="230"/>
      <c r="M77" s="230"/>
      <c r="N77" s="230"/>
      <c r="O77" s="237"/>
      <c r="P77" s="105"/>
      <c r="T77" s="155"/>
      <c r="U77" s="155"/>
    </row>
    <row r="78" spans="1:21" s="103" customFormat="1" ht="11.25">
      <c r="A78" s="146"/>
      <c r="B78" s="146"/>
      <c r="C78" s="135" t="s">
        <v>604</v>
      </c>
      <c r="D78" s="104"/>
      <c r="E78" s="171" t="s">
        <v>243</v>
      </c>
      <c r="F78" s="166" t="s">
        <v>207</v>
      </c>
      <c r="G78" s="230"/>
      <c r="H78" s="230"/>
      <c r="I78" s="230"/>
      <c r="J78" s="230"/>
      <c r="K78" s="230"/>
      <c r="L78" s="230"/>
      <c r="M78" s="230"/>
      <c r="N78" s="230"/>
      <c r="O78" s="237"/>
      <c r="P78" s="105"/>
      <c r="T78" s="155"/>
      <c r="U78" s="155"/>
    </row>
    <row r="79" spans="1:21" s="103" customFormat="1" ht="11.25" hidden="1">
      <c r="A79" s="146"/>
      <c r="B79" s="146"/>
      <c r="C79" s="135"/>
      <c r="D79" s="104"/>
      <c r="E79" s="160" t="s">
        <v>244</v>
      </c>
      <c r="F79" s="173"/>
      <c r="G79" s="167"/>
      <c r="H79" s="167"/>
      <c r="I79" s="167"/>
      <c r="J79" s="167"/>
      <c r="K79" s="167"/>
      <c r="L79" s="167"/>
      <c r="M79" s="167"/>
      <c r="N79" s="167"/>
      <c r="O79" s="238"/>
      <c r="P79" s="105"/>
      <c r="T79" s="155"/>
      <c r="U79" s="155"/>
    </row>
    <row r="80" spans="1:21" s="103" customFormat="1" ht="11.25">
      <c r="A80" s="146"/>
      <c r="B80" s="146"/>
      <c r="D80" s="104"/>
      <c r="E80" s="114"/>
      <c r="F80" s="169"/>
      <c r="G80" s="99"/>
      <c r="H80" s="99"/>
      <c r="I80" s="99"/>
      <c r="J80" s="99"/>
      <c r="K80" s="99"/>
      <c r="L80" s="99"/>
      <c r="M80" s="99"/>
      <c r="N80" s="99"/>
      <c r="O80" s="100"/>
      <c r="P80" s="105"/>
      <c r="T80" s="155"/>
      <c r="U80" s="155"/>
    </row>
    <row r="81" spans="1:21" s="103" customFormat="1" ht="11.25">
      <c r="A81" s="146"/>
      <c r="B81" s="146"/>
      <c r="C81" s="135" t="s">
        <v>604</v>
      </c>
      <c r="D81" s="104"/>
      <c r="E81" s="171" t="s">
        <v>245</v>
      </c>
      <c r="F81" s="166" t="s">
        <v>208</v>
      </c>
      <c r="G81" s="230"/>
      <c r="H81" s="230"/>
      <c r="I81" s="230"/>
      <c r="J81" s="230"/>
      <c r="K81" s="230"/>
      <c r="L81" s="230"/>
      <c r="M81" s="230"/>
      <c r="N81" s="230"/>
      <c r="O81" s="237"/>
      <c r="P81" s="105"/>
      <c r="T81" s="155"/>
      <c r="U81" s="155"/>
    </row>
    <row r="82" spans="1:21" s="103" customFormat="1" ht="11.25" hidden="1">
      <c r="A82" s="146"/>
      <c r="B82" s="146"/>
      <c r="C82" s="135"/>
      <c r="D82" s="104"/>
      <c r="E82" s="160" t="s">
        <v>246</v>
      </c>
      <c r="F82" s="173"/>
      <c r="G82" s="167"/>
      <c r="H82" s="167"/>
      <c r="I82" s="167"/>
      <c r="J82" s="167"/>
      <c r="K82" s="167"/>
      <c r="L82" s="167"/>
      <c r="M82" s="167"/>
      <c r="N82" s="167"/>
      <c r="O82" s="238"/>
      <c r="P82" s="105"/>
      <c r="T82" s="155"/>
      <c r="U82" s="155"/>
    </row>
    <row r="83" spans="1:21" s="103" customFormat="1" ht="11.25">
      <c r="A83" s="146"/>
      <c r="B83" s="146"/>
      <c r="D83" s="104"/>
      <c r="E83" s="114"/>
      <c r="F83" s="169"/>
      <c r="G83" s="99"/>
      <c r="H83" s="99"/>
      <c r="I83" s="99"/>
      <c r="J83" s="99"/>
      <c r="K83" s="99"/>
      <c r="L83" s="99"/>
      <c r="M83" s="99"/>
      <c r="N83" s="99"/>
      <c r="O83" s="100"/>
      <c r="P83" s="105"/>
      <c r="T83" s="155"/>
      <c r="U83" s="155"/>
    </row>
    <row r="84" spans="1:21" s="103" customFormat="1" ht="11.25">
      <c r="A84" s="146"/>
      <c r="B84" s="146"/>
      <c r="C84" s="135" t="s">
        <v>604</v>
      </c>
      <c r="D84" s="104"/>
      <c r="E84" s="171" t="s">
        <v>247</v>
      </c>
      <c r="F84" s="166" t="s">
        <v>211</v>
      </c>
      <c r="G84" s="230"/>
      <c r="H84" s="230"/>
      <c r="I84" s="230"/>
      <c r="J84" s="230"/>
      <c r="K84" s="230"/>
      <c r="L84" s="230"/>
      <c r="M84" s="230"/>
      <c r="N84" s="230"/>
      <c r="O84" s="237"/>
      <c r="P84" s="105"/>
      <c r="T84" s="155"/>
      <c r="U84" s="155"/>
    </row>
    <row r="85" spans="1:21" s="103" customFormat="1" ht="11.25" hidden="1">
      <c r="A85" s="146"/>
      <c r="B85" s="146"/>
      <c r="C85" s="135"/>
      <c r="D85" s="104"/>
      <c r="E85" s="160" t="s">
        <v>248</v>
      </c>
      <c r="F85" s="173"/>
      <c r="G85" s="167"/>
      <c r="H85" s="167"/>
      <c r="I85" s="167"/>
      <c r="J85" s="167"/>
      <c r="K85" s="167"/>
      <c r="L85" s="167"/>
      <c r="M85" s="167"/>
      <c r="N85" s="167"/>
      <c r="O85" s="238"/>
      <c r="P85" s="105"/>
      <c r="T85" s="155"/>
      <c r="U85" s="155"/>
    </row>
    <row r="86" spans="1:21" s="103" customFormat="1" ht="11.25">
      <c r="A86" s="146"/>
      <c r="B86" s="146"/>
      <c r="D86" s="104"/>
      <c r="E86" s="114"/>
      <c r="F86" s="169"/>
      <c r="G86" s="99"/>
      <c r="H86" s="99"/>
      <c r="I86" s="99"/>
      <c r="J86" s="99"/>
      <c r="K86" s="99"/>
      <c r="L86" s="99"/>
      <c r="M86" s="99"/>
      <c r="N86" s="99"/>
      <c r="O86" s="100"/>
      <c r="P86" s="105"/>
      <c r="T86" s="155"/>
      <c r="U86" s="155"/>
    </row>
    <row r="87" spans="1:21" s="103" customFormat="1" ht="11.25">
      <c r="A87" s="146"/>
      <c r="B87" s="146"/>
      <c r="C87" s="135" t="s">
        <v>604</v>
      </c>
      <c r="D87" s="104"/>
      <c r="E87" s="171" t="s">
        <v>717</v>
      </c>
      <c r="F87" s="166" t="s">
        <v>212</v>
      </c>
      <c r="G87" s="230"/>
      <c r="H87" s="230"/>
      <c r="I87" s="230"/>
      <c r="J87" s="230"/>
      <c r="K87" s="230"/>
      <c r="L87" s="230"/>
      <c r="M87" s="230"/>
      <c r="N87" s="230"/>
      <c r="O87" s="237"/>
      <c r="P87" s="105"/>
      <c r="T87" s="155"/>
      <c r="U87" s="155"/>
    </row>
    <row r="88" spans="1:21" s="103" customFormat="1" ht="11.25" hidden="1">
      <c r="A88" s="146"/>
      <c r="B88" s="146"/>
      <c r="C88" s="135"/>
      <c r="D88" s="104"/>
      <c r="E88" s="160" t="s">
        <v>718</v>
      </c>
      <c r="F88" s="173"/>
      <c r="G88" s="167"/>
      <c r="H88" s="167"/>
      <c r="I88" s="167"/>
      <c r="J88" s="167"/>
      <c r="K88" s="167"/>
      <c r="L88" s="167"/>
      <c r="M88" s="167"/>
      <c r="N88" s="167"/>
      <c r="O88" s="238"/>
      <c r="P88" s="105"/>
      <c r="T88" s="155"/>
      <c r="U88" s="155"/>
    </row>
    <row r="89" spans="1:21" s="103" customFormat="1" ht="11.25">
      <c r="A89" s="146"/>
      <c r="B89" s="146"/>
      <c r="D89" s="104"/>
      <c r="E89" s="114"/>
      <c r="F89" s="169"/>
      <c r="G89" s="99"/>
      <c r="H89" s="99"/>
      <c r="I89" s="99"/>
      <c r="J89" s="99"/>
      <c r="K89" s="99"/>
      <c r="L89" s="99"/>
      <c r="M89" s="99"/>
      <c r="N89" s="99"/>
      <c r="O89" s="100"/>
      <c r="P89" s="105"/>
      <c r="T89" s="155"/>
      <c r="U89" s="155"/>
    </row>
    <row r="90" spans="1:21" s="103" customFormat="1" ht="11.25">
      <c r="A90" s="146"/>
      <c r="B90" s="146"/>
      <c r="C90" s="135" t="s">
        <v>604</v>
      </c>
      <c r="D90" s="104"/>
      <c r="E90" s="225" t="s">
        <v>249</v>
      </c>
      <c r="F90" s="164" t="s">
        <v>213</v>
      </c>
      <c r="G90" s="230"/>
      <c r="H90" s="230"/>
      <c r="I90" s="230"/>
      <c r="J90" s="230"/>
      <c r="K90" s="230"/>
      <c r="L90" s="230"/>
      <c r="M90" s="230"/>
      <c r="N90" s="230"/>
      <c r="O90" s="237"/>
      <c r="P90" s="105"/>
      <c r="T90" s="155"/>
      <c r="U90" s="155"/>
    </row>
    <row r="91" spans="1:21" s="103" customFormat="1" ht="11.25">
      <c r="A91" s="146"/>
      <c r="B91" s="146"/>
      <c r="C91" s="135" t="s">
        <v>604</v>
      </c>
      <c r="D91" s="104"/>
      <c r="E91" s="225" t="s">
        <v>250</v>
      </c>
      <c r="F91" s="165" t="s">
        <v>215</v>
      </c>
      <c r="G91" s="230"/>
      <c r="H91" s="230"/>
      <c r="I91" s="230"/>
      <c r="J91" s="230"/>
      <c r="K91" s="230"/>
      <c r="L91" s="230"/>
      <c r="M91" s="230"/>
      <c r="N91" s="230"/>
      <c r="O91" s="237"/>
      <c r="P91" s="105"/>
      <c r="T91" s="155"/>
      <c r="U91" s="155"/>
    </row>
    <row r="92" spans="1:21" s="103" customFormat="1" ht="11.25" hidden="1">
      <c r="A92" s="146"/>
      <c r="B92" s="146"/>
      <c r="C92" s="135"/>
      <c r="D92" s="104"/>
      <c r="E92" s="160" t="s">
        <v>251</v>
      </c>
      <c r="F92" s="174"/>
      <c r="G92" s="167"/>
      <c r="H92" s="167"/>
      <c r="I92" s="167"/>
      <c r="J92" s="167"/>
      <c r="K92" s="167"/>
      <c r="L92" s="167"/>
      <c r="M92" s="167"/>
      <c r="N92" s="167"/>
      <c r="O92" s="238"/>
      <c r="P92" s="105"/>
      <c r="T92" s="155"/>
      <c r="U92" s="155"/>
    </row>
    <row r="93" spans="1:21" s="103" customFormat="1" ht="11.25">
      <c r="A93" s="146"/>
      <c r="B93" s="146"/>
      <c r="D93" s="104"/>
      <c r="E93" s="114"/>
      <c r="F93" s="172"/>
      <c r="G93" s="99"/>
      <c r="H93" s="99"/>
      <c r="I93" s="99"/>
      <c r="J93" s="99"/>
      <c r="K93" s="99"/>
      <c r="L93" s="99"/>
      <c r="M93" s="99"/>
      <c r="N93" s="99"/>
      <c r="O93" s="100"/>
      <c r="P93" s="105"/>
      <c r="T93" s="155"/>
      <c r="U93" s="155"/>
    </row>
    <row r="94" spans="1:21" s="103" customFormat="1" ht="11.25">
      <c r="A94" s="146"/>
      <c r="B94" s="146"/>
      <c r="C94" s="135" t="s">
        <v>604</v>
      </c>
      <c r="D94" s="104"/>
      <c r="E94" s="225" t="s">
        <v>252</v>
      </c>
      <c r="F94" s="165" t="s">
        <v>217</v>
      </c>
      <c r="G94" s="230"/>
      <c r="H94" s="230"/>
      <c r="I94" s="230"/>
      <c r="J94" s="230"/>
      <c r="K94" s="230"/>
      <c r="L94" s="230"/>
      <c r="M94" s="230"/>
      <c r="N94" s="230"/>
      <c r="O94" s="237"/>
      <c r="P94" s="105"/>
      <c r="T94" s="155"/>
      <c r="U94" s="155"/>
    </row>
    <row r="95" spans="1:21" s="103" customFormat="1" ht="11.25" hidden="1">
      <c r="A95" s="146"/>
      <c r="B95" s="146"/>
      <c r="C95" s="135"/>
      <c r="D95" s="104"/>
      <c r="E95" s="160" t="s">
        <v>253</v>
      </c>
      <c r="F95" s="174"/>
      <c r="G95" s="167"/>
      <c r="H95" s="167"/>
      <c r="I95" s="167"/>
      <c r="J95" s="167"/>
      <c r="K95" s="167"/>
      <c r="L95" s="167"/>
      <c r="M95" s="167"/>
      <c r="N95" s="167"/>
      <c r="O95" s="238"/>
      <c r="P95" s="105"/>
      <c r="T95" s="155"/>
      <c r="U95" s="155"/>
    </row>
    <row r="96" spans="1:21" s="103" customFormat="1" ht="11.25">
      <c r="A96" s="146"/>
      <c r="B96" s="146"/>
      <c r="D96" s="104"/>
      <c r="E96" s="114"/>
      <c r="F96" s="172"/>
      <c r="G96" s="99"/>
      <c r="H96" s="99"/>
      <c r="I96" s="99"/>
      <c r="J96" s="99"/>
      <c r="K96" s="99"/>
      <c r="L96" s="99"/>
      <c r="M96" s="99"/>
      <c r="N96" s="99"/>
      <c r="O96" s="100"/>
      <c r="P96" s="105"/>
      <c r="T96" s="155"/>
      <c r="U96" s="155"/>
    </row>
    <row r="97" spans="1:21" s="103" customFormat="1" ht="11.25">
      <c r="A97" s="146"/>
      <c r="B97" s="146"/>
      <c r="C97" s="135" t="s">
        <v>604</v>
      </c>
      <c r="D97" s="104"/>
      <c r="E97" s="225" t="s">
        <v>254</v>
      </c>
      <c r="F97" s="165" t="s">
        <v>220</v>
      </c>
      <c r="G97" s="230"/>
      <c r="H97" s="230"/>
      <c r="I97" s="230"/>
      <c r="J97" s="230"/>
      <c r="K97" s="230"/>
      <c r="L97" s="230"/>
      <c r="M97" s="230"/>
      <c r="N97" s="230"/>
      <c r="O97" s="237"/>
      <c r="P97" s="105"/>
      <c r="T97" s="155"/>
      <c r="U97" s="155"/>
    </row>
    <row r="98" spans="1:21" s="103" customFormat="1" ht="11.25" hidden="1">
      <c r="A98" s="146"/>
      <c r="B98" s="146"/>
      <c r="C98" s="135"/>
      <c r="D98" s="104"/>
      <c r="E98" s="160" t="s">
        <v>255</v>
      </c>
      <c r="F98" s="174"/>
      <c r="G98" s="167"/>
      <c r="H98" s="167"/>
      <c r="I98" s="167"/>
      <c r="J98" s="167"/>
      <c r="K98" s="167"/>
      <c r="L98" s="167"/>
      <c r="M98" s="167"/>
      <c r="N98" s="167"/>
      <c r="O98" s="238"/>
      <c r="P98" s="105"/>
      <c r="T98" s="155"/>
      <c r="U98" s="155"/>
    </row>
    <row r="99" spans="1:21" s="103" customFormat="1" ht="11.25">
      <c r="A99" s="146"/>
      <c r="B99" s="146"/>
      <c r="D99" s="104"/>
      <c r="E99" s="114"/>
      <c r="F99" s="172"/>
      <c r="G99" s="99"/>
      <c r="H99" s="99"/>
      <c r="I99" s="99"/>
      <c r="J99" s="99"/>
      <c r="K99" s="99"/>
      <c r="L99" s="99"/>
      <c r="M99" s="99"/>
      <c r="N99" s="99"/>
      <c r="O99" s="100"/>
      <c r="P99" s="105"/>
      <c r="T99" s="155"/>
      <c r="U99" s="155"/>
    </row>
    <row r="100" spans="1:21" s="103" customFormat="1" ht="11.25">
      <c r="A100" s="146"/>
      <c r="B100" s="146"/>
      <c r="C100" s="135" t="s">
        <v>604</v>
      </c>
      <c r="D100" s="104"/>
      <c r="E100" s="225" t="s">
        <v>256</v>
      </c>
      <c r="F100" s="164" t="s">
        <v>222</v>
      </c>
      <c r="G100" s="230"/>
      <c r="H100" s="230"/>
      <c r="I100" s="230"/>
      <c r="J100" s="230"/>
      <c r="K100" s="230"/>
      <c r="L100" s="230"/>
      <c r="M100" s="230"/>
      <c r="N100" s="230"/>
      <c r="O100" s="237"/>
      <c r="P100" s="105"/>
      <c r="T100" s="155"/>
      <c r="U100" s="155"/>
    </row>
    <row r="101" spans="1:21" s="103" customFormat="1" ht="11.25" hidden="1">
      <c r="A101" s="146"/>
      <c r="B101" s="146"/>
      <c r="C101" s="135"/>
      <c r="D101" s="104"/>
      <c r="E101" s="160" t="s">
        <v>257</v>
      </c>
      <c r="F101" s="175"/>
      <c r="G101" s="167"/>
      <c r="H101" s="167"/>
      <c r="I101" s="167"/>
      <c r="J101" s="167"/>
      <c r="K101" s="167"/>
      <c r="L101" s="167"/>
      <c r="M101" s="167"/>
      <c r="N101" s="167"/>
      <c r="O101" s="238"/>
      <c r="P101" s="105"/>
      <c r="T101" s="155"/>
      <c r="U101" s="155"/>
    </row>
    <row r="102" spans="1:21" s="103" customFormat="1" ht="11.25">
      <c r="A102" s="146"/>
      <c r="B102" s="146"/>
      <c r="D102" s="104"/>
      <c r="E102" s="114"/>
      <c r="F102" s="141"/>
      <c r="G102" s="99"/>
      <c r="H102" s="99"/>
      <c r="I102" s="99"/>
      <c r="J102" s="99"/>
      <c r="K102" s="99"/>
      <c r="L102" s="99"/>
      <c r="M102" s="99"/>
      <c r="N102" s="99"/>
      <c r="O102" s="100"/>
      <c r="P102" s="105"/>
      <c r="T102" s="155"/>
      <c r="U102" s="155"/>
    </row>
    <row r="103" spans="1:21" s="103" customFormat="1" ht="22.5">
      <c r="A103" s="146"/>
      <c r="B103" s="146"/>
      <c r="C103" s="135" t="s">
        <v>604</v>
      </c>
      <c r="D103" s="104"/>
      <c r="E103" s="226" t="s">
        <v>77</v>
      </c>
      <c r="F103" s="179" t="s">
        <v>258</v>
      </c>
      <c r="G103" s="230"/>
      <c r="H103" s="230"/>
      <c r="I103" s="230"/>
      <c r="J103" s="230"/>
      <c r="K103" s="230"/>
      <c r="L103" s="230"/>
      <c r="M103" s="230"/>
      <c r="N103" s="230"/>
      <c r="O103" s="237"/>
      <c r="P103" s="105"/>
      <c r="T103" s="155"/>
      <c r="U103" s="155"/>
    </row>
    <row r="104" spans="1:21" s="103" customFormat="1" ht="11.25" hidden="1">
      <c r="A104" s="146"/>
      <c r="B104" s="146"/>
      <c r="C104" s="135"/>
      <c r="D104" s="104"/>
      <c r="E104" s="160" t="s">
        <v>259</v>
      </c>
      <c r="F104" s="180"/>
      <c r="G104" s="167"/>
      <c r="H104" s="167"/>
      <c r="I104" s="167"/>
      <c r="J104" s="167"/>
      <c r="K104" s="167"/>
      <c r="L104" s="167"/>
      <c r="M104" s="167"/>
      <c r="N104" s="167"/>
      <c r="O104" s="238"/>
      <c r="P104" s="105"/>
      <c r="T104" s="155"/>
      <c r="U104" s="155"/>
    </row>
    <row r="105" spans="1:21" s="103" customFormat="1" ht="11.25">
      <c r="A105" s="146"/>
      <c r="B105" s="146"/>
      <c r="D105" s="104"/>
      <c r="E105" s="114"/>
      <c r="F105" s="140"/>
      <c r="G105" s="99"/>
      <c r="H105" s="99"/>
      <c r="I105" s="99"/>
      <c r="J105" s="99"/>
      <c r="K105" s="99"/>
      <c r="L105" s="99"/>
      <c r="M105" s="99"/>
      <c r="N105" s="99"/>
      <c r="O105" s="100"/>
      <c r="P105" s="105"/>
      <c r="T105" s="155"/>
      <c r="U105" s="155"/>
    </row>
    <row r="106" spans="1:21" s="103" customFormat="1" ht="11.25">
      <c r="A106" s="146"/>
      <c r="B106" s="146"/>
      <c r="C106" s="135" t="s">
        <v>604</v>
      </c>
      <c r="D106" s="104"/>
      <c r="E106" s="226" t="s">
        <v>78</v>
      </c>
      <c r="F106" s="179" t="s">
        <v>261</v>
      </c>
      <c r="G106" s="230"/>
      <c r="H106" s="230"/>
      <c r="I106" s="230"/>
      <c r="J106" s="230"/>
      <c r="K106" s="230"/>
      <c r="L106" s="230"/>
      <c r="M106" s="230"/>
      <c r="N106" s="230"/>
      <c r="O106" s="237"/>
      <c r="P106" s="105"/>
      <c r="T106" s="155"/>
      <c r="U106" s="155"/>
    </row>
    <row r="107" spans="1:21" s="103" customFormat="1" ht="11.25" hidden="1">
      <c r="A107" s="146"/>
      <c r="B107" s="146"/>
      <c r="C107" s="135"/>
      <c r="D107" s="104"/>
      <c r="E107" s="160" t="s">
        <v>260</v>
      </c>
      <c r="F107" s="180"/>
      <c r="G107" s="167"/>
      <c r="H107" s="167"/>
      <c r="I107" s="167"/>
      <c r="J107" s="167"/>
      <c r="K107" s="167"/>
      <c r="L107" s="167"/>
      <c r="M107" s="167"/>
      <c r="N107" s="167"/>
      <c r="O107" s="238"/>
      <c r="P107" s="105"/>
      <c r="T107" s="155"/>
      <c r="U107" s="155"/>
    </row>
    <row r="108" spans="1:21" s="103" customFormat="1" ht="11.25">
      <c r="A108" s="146"/>
      <c r="B108" s="146"/>
      <c r="D108" s="104"/>
      <c r="E108" s="114"/>
      <c r="F108" s="140"/>
      <c r="G108" s="99"/>
      <c r="H108" s="99"/>
      <c r="I108" s="99"/>
      <c r="J108" s="99"/>
      <c r="K108" s="99"/>
      <c r="L108" s="99"/>
      <c r="M108" s="99"/>
      <c r="N108" s="99"/>
      <c r="O108" s="100"/>
      <c r="P108" s="105"/>
      <c r="T108" s="155"/>
      <c r="U108" s="155"/>
    </row>
    <row r="109" spans="1:21" s="103" customFormat="1" ht="22.5">
      <c r="A109" s="146"/>
      <c r="B109" s="146"/>
      <c r="C109" s="135" t="s">
        <v>604</v>
      </c>
      <c r="D109" s="104"/>
      <c r="E109" s="226" t="s">
        <v>79</v>
      </c>
      <c r="F109" s="179" t="s">
        <v>263</v>
      </c>
      <c r="G109" s="230"/>
      <c r="H109" s="230"/>
      <c r="I109" s="230"/>
      <c r="J109" s="230"/>
      <c r="K109" s="230"/>
      <c r="L109" s="230"/>
      <c r="M109" s="230"/>
      <c r="N109" s="230"/>
      <c r="O109" s="237"/>
      <c r="P109" s="105"/>
      <c r="T109" s="155"/>
      <c r="U109" s="155"/>
    </row>
    <row r="110" spans="1:21" s="103" customFormat="1" ht="11.25" hidden="1">
      <c r="A110" s="146"/>
      <c r="B110" s="146"/>
      <c r="C110" s="135"/>
      <c r="D110" s="104"/>
      <c r="E110" s="160" t="s">
        <v>262</v>
      </c>
      <c r="F110" s="180"/>
      <c r="G110" s="167"/>
      <c r="H110" s="167"/>
      <c r="I110" s="167"/>
      <c r="J110" s="167"/>
      <c r="K110" s="167"/>
      <c r="L110" s="167"/>
      <c r="M110" s="167"/>
      <c r="N110" s="167"/>
      <c r="O110" s="238"/>
      <c r="P110" s="105"/>
      <c r="T110" s="155"/>
      <c r="U110" s="155"/>
    </row>
    <row r="111" spans="1:21" s="103" customFormat="1" ht="11.25">
      <c r="A111" s="146"/>
      <c r="B111" s="146"/>
      <c r="D111" s="104"/>
      <c r="E111" s="114"/>
      <c r="F111" s="140"/>
      <c r="G111" s="99"/>
      <c r="H111" s="99"/>
      <c r="I111" s="99"/>
      <c r="J111" s="99"/>
      <c r="K111" s="99"/>
      <c r="L111" s="99"/>
      <c r="M111" s="99"/>
      <c r="N111" s="99"/>
      <c r="O111" s="100"/>
      <c r="P111" s="105"/>
      <c r="T111" s="155"/>
      <c r="U111" s="155"/>
    </row>
    <row r="112" spans="1:21" s="103" customFormat="1" ht="22.5">
      <c r="A112" s="146"/>
      <c r="B112" s="146"/>
      <c r="C112" s="135" t="s">
        <v>604</v>
      </c>
      <c r="D112" s="104"/>
      <c r="E112" s="170" t="s">
        <v>264</v>
      </c>
      <c r="F112" s="179" t="s">
        <v>265</v>
      </c>
      <c r="G112" s="230"/>
      <c r="H112" s="230"/>
      <c r="I112" s="230"/>
      <c r="J112" s="230"/>
      <c r="K112" s="230"/>
      <c r="L112" s="230"/>
      <c r="M112" s="230"/>
      <c r="N112" s="230"/>
      <c r="O112" s="237"/>
      <c r="P112" s="105"/>
      <c r="T112" s="155"/>
      <c r="U112" s="155"/>
    </row>
    <row r="113" spans="1:21" s="103" customFormat="1" ht="11.25">
      <c r="A113" s="146"/>
      <c r="B113" s="146"/>
      <c r="C113" s="135" t="s">
        <v>604</v>
      </c>
      <c r="D113" s="104"/>
      <c r="E113" s="171" t="s">
        <v>266</v>
      </c>
      <c r="F113" s="164" t="s">
        <v>183</v>
      </c>
      <c r="G113" s="230"/>
      <c r="H113" s="230"/>
      <c r="I113" s="230"/>
      <c r="J113" s="230"/>
      <c r="K113" s="230"/>
      <c r="L113" s="230"/>
      <c r="M113" s="230"/>
      <c r="N113" s="230"/>
      <c r="O113" s="237"/>
      <c r="P113" s="105"/>
      <c r="T113" s="155"/>
      <c r="U113" s="155"/>
    </row>
    <row r="114" spans="1:21" s="103" customFormat="1" ht="11.25">
      <c r="A114" s="146"/>
      <c r="B114" s="146"/>
      <c r="C114" s="135" t="s">
        <v>604</v>
      </c>
      <c r="D114" s="104"/>
      <c r="E114" s="171" t="s">
        <v>267</v>
      </c>
      <c r="F114" s="165" t="s">
        <v>184</v>
      </c>
      <c r="G114" s="230"/>
      <c r="H114" s="230"/>
      <c r="I114" s="230"/>
      <c r="J114" s="230"/>
      <c r="K114" s="230"/>
      <c r="L114" s="230"/>
      <c r="M114" s="230"/>
      <c r="N114" s="230"/>
      <c r="O114" s="237"/>
      <c r="P114" s="105"/>
      <c r="T114" s="155"/>
      <c r="U114" s="155"/>
    </row>
    <row r="115" spans="1:21" s="103" customFormat="1" ht="11.25">
      <c r="A115" s="146"/>
      <c r="B115" s="146"/>
      <c r="C115" s="135" t="s">
        <v>604</v>
      </c>
      <c r="D115" s="104"/>
      <c r="E115" s="171" t="s">
        <v>268</v>
      </c>
      <c r="F115" s="166" t="s">
        <v>185</v>
      </c>
      <c r="G115" s="230"/>
      <c r="H115" s="230"/>
      <c r="I115" s="230"/>
      <c r="J115" s="230"/>
      <c r="K115" s="230"/>
      <c r="L115" s="230"/>
      <c r="M115" s="230"/>
      <c r="N115" s="230"/>
      <c r="O115" s="237"/>
      <c r="P115" s="105"/>
      <c r="T115" s="155"/>
      <c r="U115" s="155"/>
    </row>
    <row r="116" spans="1:21" s="103" customFormat="1" ht="11.25" hidden="1">
      <c r="A116" s="146"/>
      <c r="B116" s="146"/>
      <c r="D116" s="104"/>
      <c r="E116" s="160" t="s">
        <v>269</v>
      </c>
      <c r="F116" s="177"/>
      <c r="G116" s="167"/>
      <c r="H116" s="167"/>
      <c r="I116" s="167"/>
      <c r="J116" s="167"/>
      <c r="K116" s="167"/>
      <c r="L116" s="167"/>
      <c r="M116" s="167"/>
      <c r="N116" s="167"/>
      <c r="O116" s="238"/>
      <c r="P116" s="105"/>
      <c r="T116" s="155"/>
      <c r="U116" s="155"/>
    </row>
    <row r="117" spans="1:21" s="103" customFormat="1" ht="11.25">
      <c r="A117" s="146"/>
      <c r="B117" s="146"/>
      <c r="D117" s="104"/>
      <c r="E117" s="114"/>
      <c r="F117" s="169"/>
      <c r="G117" s="99"/>
      <c r="H117" s="99"/>
      <c r="I117" s="99"/>
      <c r="J117" s="99"/>
      <c r="K117" s="99"/>
      <c r="L117" s="99"/>
      <c r="M117" s="99"/>
      <c r="N117" s="99"/>
      <c r="O117" s="100"/>
      <c r="P117" s="105"/>
      <c r="T117" s="155"/>
      <c r="U117" s="155"/>
    </row>
    <row r="118" spans="1:21" s="103" customFormat="1" ht="11.25">
      <c r="A118" s="146"/>
      <c r="B118" s="146"/>
      <c r="C118" s="135" t="s">
        <v>604</v>
      </c>
      <c r="D118" s="104"/>
      <c r="E118" s="171" t="s">
        <v>270</v>
      </c>
      <c r="F118" s="166" t="s">
        <v>193</v>
      </c>
      <c r="G118" s="230"/>
      <c r="H118" s="230"/>
      <c r="I118" s="230"/>
      <c r="J118" s="230"/>
      <c r="K118" s="230"/>
      <c r="L118" s="230"/>
      <c r="M118" s="230"/>
      <c r="N118" s="230"/>
      <c r="O118" s="237"/>
      <c r="P118" s="105"/>
      <c r="T118" s="155"/>
      <c r="U118" s="155"/>
    </row>
    <row r="119" spans="1:21" s="103" customFormat="1" ht="11.25" hidden="1">
      <c r="A119" s="146"/>
      <c r="B119" s="146"/>
      <c r="D119" s="104"/>
      <c r="E119" s="160" t="s">
        <v>271</v>
      </c>
      <c r="F119" s="173"/>
      <c r="G119" s="167"/>
      <c r="H119" s="167"/>
      <c r="I119" s="167"/>
      <c r="J119" s="167"/>
      <c r="K119" s="167"/>
      <c r="L119" s="167"/>
      <c r="M119" s="167"/>
      <c r="N119" s="167"/>
      <c r="O119" s="238"/>
      <c r="P119" s="105"/>
      <c r="T119" s="155"/>
      <c r="U119" s="155"/>
    </row>
    <row r="120" spans="1:21" s="103" customFormat="1" ht="11.25">
      <c r="A120" s="146"/>
      <c r="B120" s="146"/>
      <c r="D120" s="104"/>
      <c r="E120" s="114"/>
      <c r="F120" s="169"/>
      <c r="G120" s="99"/>
      <c r="H120" s="99"/>
      <c r="I120" s="99"/>
      <c r="J120" s="99"/>
      <c r="K120" s="99"/>
      <c r="L120" s="99"/>
      <c r="M120" s="99"/>
      <c r="N120" s="99"/>
      <c r="O120" s="100"/>
      <c r="P120" s="105"/>
      <c r="T120" s="155"/>
      <c r="U120" s="155"/>
    </row>
    <row r="121" spans="1:21" s="103" customFormat="1" ht="11.25">
      <c r="A121" s="146"/>
      <c r="B121" s="146"/>
      <c r="C121" s="135" t="s">
        <v>604</v>
      </c>
      <c r="D121" s="104"/>
      <c r="E121" s="171" t="s">
        <v>272</v>
      </c>
      <c r="F121" s="166" t="s">
        <v>194</v>
      </c>
      <c r="G121" s="230"/>
      <c r="H121" s="230"/>
      <c r="I121" s="230"/>
      <c r="J121" s="230"/>
      <c r="K121" s="230"/>
      <c r="L121" s="230"/>
      <c r="M121" s="230"/>
      <c r="N121" s="230"/>
      <c r="O121" s="237"/>
      <c r="P121" s="105"/>
      <c r="T121" s="155"/>
      <c r="U121" s="155"/>
    </row>
    <row r="122" spans="1:21" s="103" customFormat="1" ht="11.25" hidden="1">
      <c r="A122" s="146"/>
      <c r="B122" s="146"/>
      <c r="D122" s="104"/>
      <c r="E122" s="160" t="s">
        <v>273</v>
      </c>
      <c r="F122" s="173"/>
      <c r="G122" s="167"/>
      <c r="H122" s="167"/>
      <c r="I122" s="167"/>
      <c r="J122" s="167"/>
      <c r="K122" s="167"/>
      <c r="L122" s="167"/>
      <c r="M122" s="167"/>
      <c r="N122" s="167"/>
      <c r="O122" s="238"/>
      <c r="P122" s="105"/>
      <c r="T122" s="155"/>
      <c r="U122" s="155"/>
    </row>
    <row r="123" spans="1:21" s="103" customFormat="1" ht="11.25">
      <c r="A123" s="146"/>
      <c r="B123" s="146"/>
      <c r="D123" s="104"/>
      <c r="E123" s="114"/>
      <c r="F123" s="169"/>
      <c r="G123" s="99"/>
      <c r="H123" s="99"/>
      <c r="I123" s="99"/>
      <c r="J123" s="99"/>
      <c r="K123" s="99"/>
      <c r="L123" s="99"/>
      <c r="M123" s="99"/>
      <c r="N123" s="99"/>
      <c r="O123" s="100"/>
      <c r="P123" s="105"/>
      <c r="T123" s="155"/>
      <c r="U123" s="155"/>
    </row>
    <row r="124" spans="1:21" s="103" customFormat="1" ht="11.25">
      <c r="A124" s="146"/>
      <c r="B124" s="146"/>
      <c r="C124" s="135" t="s">
        <v>604</v>
      </c>
      <c r="D124" s="104"/>
      <c r="E124" s="171" t="s">
        <v>274</v>
      </c>
      <c r="F124" s="166" t="s">
        <v>230</v>
      </c>
      <c r="G124" s="230"/>
      <c r="H124" s="230"/>
      <c r="I124" s="230"/>
      <c r="J124" s="230"/>
      <c r="K124" s="230"/>
      <c r="L124" s="230"/>
      <c r="M124" s="230"/>
      <c r="N124" s="230"/>
      <c r="O124" s="237"/>
      <c r="P124" s="105"/>
      <c r="T124" s="155"/>
      <c r="U124" s="155"/>
    </row>
    <row r="125" spans="1:21" s="103" customFormat="1" ht="11.25" hidden="1">
      <c r="A125" s="146"/>
      <c r="B125" s="146"/>
      <c r="D125" s="104"/>
      <c r="E125" s="160" t="s">
        <v>275</v>
      </c>
      <c r="F125" s="173"/>
      <c r="G125" s="167"/>
      <c r="H125" s="167"/>
      <c r="I125" s="167"/>
      <c r="J125" s="167"/>
      <c r="K125" s="167"/>
      <c r="L125" s="167"/>
      <c r="M125" s="167"/>
      <c r="N125" s="167"/>
      <c r="O125" s="238"/>
      <c r="P125" s="105"/>
      <c r="T125" s="155"/>
      <c r="U125" s="155"/>
    </row>
    <row r="126" spans="1:21" s="103" customFormat="1" ht="11.25">
      <c r="A126" s="146"/>
      <c r="B126" s="146"/>
      <c r="D126" s="104"/>
      <c r="E126" s="114"/>
      <c r="F126" s="169"/>
      <c r="G126" s="99"/>
      <c r="H126" s="99"/>
      <c r="I126" s="99"/>
      <c r="J126" s="99"/>
      <c r="K126" s="99"/>
      <c r="L126" s="99"/>
      <c r="M126" s="99"/>
      <c r="N126" s="99"/>
      <c r="O126" s="100"/>
      <c r="P126" s="105"/>
      <c r="T126" s="155"/>
      <c r="U126" s="155"/>
    </row>
    <row r="127" spans="1:21" s="103" customFormat="1" ht="11.25">
      <c r="A127" s="146"/>
      <c r="B127" s="146"/>
      <c r="C127" s="135" t="s">
        <v>604</v>
      </c>
      <c r="D127" s="104"/>
      <c r="E127" s="171" t="s">
        <v>276</v>
      </c>
      <c r="F127" s="165" t="s">
        <v>200</v>
      </c>
      <c r="G127" s="230"/>
      <c r="H127" s="230"/>
      <c r="I127" s="230"/>
      <c r="J127" s="230"/>
      <c r="K127" s="230"/>
      <c r="L127" s="230"/>
      <c r="M127" s="230"/>
      <c r="N127" s="230"/>
      <c r="O127" s="237"/>
      <c r="P127" s="105"/>
      <c r="T127" s="155"/>
      <c r="U127" s="155"/>
    </row>
    <row r="128" spans="1:21" s="103" customFormat="1" ht="11.25">
      <c r="A128" s="146"/>
      <c r="B128" s="146"/>
      <c r="C128" s="135" t="s">
        <v>604</v>
      </c>
      <c r="D128" s="104"/>
      <c r="E128" s="171" t="s">
        <v>277</v>
      </c>
      <c r="F128" s="166" t="s">
        <v>207</v>
      </c>
      <c r="G128" s="230"/>
      <c r="H128" s="230"/>
      <c r="I128" s="230"/>
      <c r="J128" s="230"/>
      <c r="K128" s="230"/>
      <c r="L128" s="230"/>
      <c r="M128" s="230"/>
      <c r="N128" s="230"/>
      <c r="O128" s="237"/>
      <c r="P128" s="105"/>
      <c r="T128" s="155"/>
      <c r="U128" s="155"/>
    </row>
    <row r="129" spans="1:21" s="103" customFormat="1" ht="11.25" hidden="1">
      <c r="A129" s="146"/>
      <c r="B129" s="146"/>
      <c r="C129" s="135"/>
      <c r="D129" s="104"/>
      <c r="E129" s="160" t="s">
        <v>278</v>
      </c>
      <c r="F129" s="173"/>
      <c r="G129" s="167"/>
      <c r="H129" s="167"/>
      <c r="I129" s="167"/>
      <c r="J129" s="167"/>
      <c r="K129" s="167"/>
      <c r="L129" s="167"/>
      <c r="M129" s="167"/>
      <c r="N129" s="167"/>
      <c r="O129" s="238"/>
      <c r="P129" s="105"/>
      <c r="T129" s="155"/>
      <c r="U129" s="155"/>
    </row>
    <row r="130" spans="1:21" s="103" customFormat="1" ht="11.25">
      <c r="A130" s="146"/>
      <c r="B130" s="146"/>
      <c r="D130" s="104"/>
      <c r="E130" s="114"/>
      <c r="F130" s="169"/>
      <c r="G130" s="99"/>
      <c r="H130" s="99"/>
      <c r="I130" s="99"/>
      <c r="J130" s="99"/>
      <c r="K130" s="99"/>
      <c r="L130" s="99"/>
      <c r="M130" s="99"/>
      <c r="N130" s="99"/>
      <c r="O130" s="100"/>
      <c r="P130" s="105"/>
      <c r="T130" s="155"/>
      <c r="U130" s="155"/>
    </row>
    <row r="131" spans="1:21" s="103" customFormat="1" ht="11.25">
      <c r="A131" s="146"/>
      <c r="B131" s="146"/>
      <c r="C131" s="135" t="s">
        <v>604</v>
      </c>
      <c r="D131" s="104"/>
      <c r="E131" s="171" t="s">
        <v>279</v>
      </c>
      <c r="F131" s="166" t="s">
        <v>208</v>
      </c>
      <c r="G131" s="230"/>
      <c r="H131" s="230"/>
      <c r="I131" s="230"/>
      <c r="J131" s="230"/>
      <c r="K131" s="230"/>
      <c r="L131" s="230"/>
      <c r="M131" s="230"/>
      <c r="N131" s="230"/>
      <c r="O131" s="237"/>
      <c r="P131" s="105"/>
      <c r="T131" s="155"/>
      <c r="U131" s="155"/>
    </row>
    <row r="132" spans="1:21" s="103" customFormat="1" ht="11.25" hidden="1">
      <c r="A132" s="146"/>
      <c r="B132" s="146"/>
      <c r="C132" s="135"/>
      <c r="D132" s="104"/>
      <c r="E132" s="160" t="s">
        <v>280</v>
      </c>
      <c r="F132" s="173"/>
      <c r="G132" s="167"/>
      <c r="H132" s="167"/>
      <c r="I132" s="167"/>
      <c r="J132" s="167"/>
      <c r="K132" s="167"/>
      <c r="L132" s="167"/>
      <c r="M132" s="167"/>
      <c r="N132" s="167"/>
      <c r="O132" s="238"/>
      <c r="P132" s="105"/>
      <c r="T132" s="155"/>
      <c r="U132" s="155"/>
    </row>
    <row r="133" spans="1:21" s="103" customFormat="1" ht="11.25">
      <c r="A133" s="146"/>
      <c r="B133" s="146"/>
      <c r="D133" s="104"/>
      <c r="E133" s="114"/>
      <c r="F133" s="169"/>
      <c r="G133" s="99"/>
      <c r="H133" s="99"/>
      <c r="I133" s="99"/>
      <c r="J133" s="99"/>
      <c r="K133" s="99"/>
      <c r="L133" s="99"/>
      <c r="M133" s="99"/>
      <c r="N133" s="99"/>
      <c r="O133" s="100"/>
      <c r="P133" s="105"/>
      <c r="T133" s="155"/>
      <c r="U133" s="155"/>
    </row>
    <row r="134" spans="1:21" s="103" customFormat="1" ht="11.25">
      <c r="A134" s="146"/>
      <c r="B134" s="146"/>
      <c r="C134" s="135" t="s">
        <v>604</v>
      </c>
      <c r="D134" s="104"/>
      <c r="E134" s="171" t="s">
        <v>281</v>
      </c>
      <c r="F134" s="166" t="s">
        <v>211</v>
      </c>
      <c r="G134" s="230"/>
      <c r="H134" s="230"/>
      <c r="I134" s="230"/>
      <c r="J134" s="230"/>
      <c r="K134" s="230"/>
      <c r="L134" s="230"/>
      <c r="M134" s="230"/>
      <c r="N134" s="230"/>
      <c r="O134" s="237"/>
      <c r="P134" s="105"/>
      <c r="T134" s="155"/>
      <c r="U134" s="155"/>
    </row>
    <row r="135" spans="1:21" s="103" customFormat="1" ht="11.25" hidden="1">
      <c r="A135" s="146"/>
      <c r="B135" s="146"/>
      <c r="C135" s="135"/>
      <c r="D135" s="104"/>
      <c r="E135" s="160" t="s">
        <v>282</v>
      </c>
      <c r="F135" s="173"/>
      <c r="G135" s="167"/>
      <c r="H135" s="167"/>
      <c r="I135" s="167"/>
      <c r="J135" s="167"/>
      <c r="K135" s="167"/>
      <c r="L135" s="167"/>
      <c r="M135" s="167"/>
      <c r="N135" s="167"/>
      <c r="O135" s="238"/>
      <c r="P135" s="105"/>
      <c r="T135" s="155"/>
      <c r="U135" s="155"/>
    </row>
    <row r="136" spans="1:21" s="103" customFormat="1" ht="11.25">
      <c r="A136" s="146"/>
      <c r="B136" s="146"/>
      <c r="D136" s="104"/>
      <c r="E136" s="114"/>
      <c r="F136" s="169"/>
      <c r="G136" s="99"/>
      <c r="H136" s="99"/>
      <c r="I136" s="99"/>
      <c r="J136" s="99"/>
      <c r="K136" s="99"/>
      <c r="L136" s="99"/>
      <c r="M136" s="99"/>
      <c r="N136" s="99"/>
      <c r="O136" s="100"/>
      <c r="P136" s="105"/>
      <c r="T136" s="155"/>
      <c r="U136" s="155"/>
    </row>
    <row r="137" spans="1:21" s="103" customFormat="1" ht="11.25">
      <c r="A137" s="146"/>
      <c r="B137" s="146"/>
      <c r="C137" s="135" t="s">
        <v>604</v>
      </c>
      <c r="D137" s="104"/>
      <c r="E137" s="171" t="s">
        <v>720</v>
      </c>
      <c r="F137" s="166" t="s">
        <v>212</v>
      </c>
      <c r="G137" s="230"/>
      <c r="H137" s="230"/>
      <c r="I137" s="230"/>
      <c r="J137" s="230"/>
      <c r="K137" s="230"/>
      <c r="L137" s="230"/>
      <c r="M137" s="230"/>
      <c r="N137" s="230"/>
      <c r="O137" s="237"/>
      <c r="P137" s="105"/>
      <c r="T137" s="155"/>
      <c r="U137" s="155"/>
    </row>
    <row r="138" spans="1:21" s="103" customFormat="1" ht="11.25" hidden="1">
      <c r="A138" s="146"/>
      <c r="B138" s="146"/>
      <c r="C138" s="135"/>
      <c r="D138" s="104"/>
      <c r="E138" s="160" t="s">
        <v>719</v>
      </c>
      <c r="F138" s="173"/>
      <c r="G138" s="167"/>
      <c r="H138" s="167"/>
      <c r="I138" s="167"/>
      <c r="J138" s="167"/>
      <c r="K138" s="167"/>
      <c r="L138" s="167"/>
      <c r="M138" s="167"/>
      <c r="N138" s="167"/>
      <c r="O138" s="238"/>
      <c r="P138" s="105"/>
      <c r="T138" s="155"/>
      <c r="U138" s="155"/>
    </row>
    <row r="139" spans="1:21" s="103" customFormat="1" ht="11.25">
      <c r="A139" s="146"/>
      <c r="B139" s="146"/>
      <c r="D139" s="104"/>
      <c r="E139" s="114"/>
      <c r="F139" s="169"/>
      <c r="G139" s="99"/>
      <c r="H139" s="99"/>
      <c r="I139" s="99"/>
      <c r="J139" s="99"/>
      <c r="K139" s="99"/>
      <c r="L139" s="99"/>
      <c r="M139" s="99"/>
      <c r="N139" s="99"/>
      <c r="O139" s="100"/>
      <c r="P139" s="105"/>
      <c r="T139" s="155"/>
      <c r="U139" s="155"/>
    </row>
    <row r="140" spans="1:21" s="103" customFormat="1" ht="11.25">
      <c r="A140" s="146"/>
      <c r="B140" s="146"/>
      <c r="C140" s="135" t="s">
        <v>604</v>
      </c>
      <c r="D140" s="104"/>
      <c r="E140" s="225" t="s">
        <v>283</v>
      </c>
      <c r="F140" s="164" t="s">
        <v>213</v>
      </c>
      <c r="G140" s="230"/>
      <c r="H140" s="230"/>
      <c r="I140" s="230"/>
      <c r="J140" s="230"/>
      <c r="K140" s="230"/>
      <c r="L140" s="230"/>
      <c r="M140" s="230"/>
      <c r="N140" s="230"/>
      <c r="O140" s="237"/>
      <c r="P140" s="105"/>
      <c r="T140" s="155"/>
      <c r="U140" s="155"/>
    </row>
    <row r="141" spans="1:21" s="103" customFormat="1" ht="11.25">
      <c r="A141" s="146"/>
      <c r="B141" s="146"/>
      <c r="C141" s="135" t="s">
        <v>604</v>
      </c>
      <c r="D141" s="104"/>
      <c r="E141" s="225" t="s">
        <v>284</v>
      </c>
      <c r="F141" s="165" t="s">
        <v>215</v>
      </c>
      <c r="G141" s="230"/>
      <c r="H141" s="230"/>
      <c r="I141" s="230"/>
      <c r="J141" s="230"/>
      <c r="K141" s="230"/>
      <c r="L141" s="230"/>
      <c r="M141" s="230"/>
      <c r="N141" s="230"/>
      <c r="O141" s="237"/>
      <c r="P141" s="105"/>
      <c r="T141" s="155"/>
      <c r="U141" s="155"/>
    </row>
    <row r="142" spans="1:21" s="103" customFormat="1" ht="11.25" hidden="1">
      <c r="A142" s="146"/>
      <c r="B142" s="146"/>
      <c r="C142" s="135"/>
      <c r="D142" s="104"/>
      <c r="E142" s="160" t="s">
        <v>285</v>
      </c>
      <c r="F142" s="174"/>
      <c r="G142" s="167"/>
      <c r="H142" s="167"/>
      <c r="I142" s="167"/>
      <c r="J142" s="167"/>
      <c r="K142" s="167"/>
      <c r="L142" s="167"/>
      <c r="M142" s="167"/>
      <c r="N142" s="167"/>
      <c r="O142" s="238"/>
      <c r="P142" s="105"/>
      <c r="T142" s="155"/>
      <c r="U142" s="155"/>
    </row>
    <row r="143" spans="1:21" s="103" customFormat="1" ht="11.25">
      <c r="A143" s="146"/>
      <c r="B143" s="146"/>
      <c r="D143" s="104"/>
      <c r="E143" s="114"/>
      <c r="F143" s="172"/>
      <c r="G143" s="99"/>
      <c r="H143" s="99"/>
      <c r="I143" s="99"/>
      <c r="J143" s="99"/>
      <c r="K143" s="99"/>
      <c r="L143" s="99"/>
      <c r="M143" s="99"/>
      <c r="N143" s="99"/>
      <c r="O143" s="100"/>
      <c r="P143" s="105"/>
      <c r="T143" s="155"/>
      <c r="U143" s="155"/>
    </row>
    <row r="144" spans="1:21" s="103" customFormat="1" ht="11.25">
      <c r="A144" s="146"/>
      <c r="B144" s="146"/>
      <c r="C144" s="135" t="s">
        <v>604</v>
      </c>
      <c r="D144" s="104"/>
      <c r="E144" s="225" t="s">
        <v>286</v>
      </c>
      <c r="F144" s="165" t="s">
        <v>217</v>
      </c>
      <c r="G144" s="230"/>
      <c r="H144" s="230"/>
      <c r="I144" s="230"/>
      <c r="J144" s="230"/>
      <c r="K144" s="230"/>
      <c r="L144" s="230"/>
      <c r="M144" s="230"/>
      <c r="N144" s="230"/>
      <c r="O144" s="237"/>
      <c r="P144" s="105"/>
      <c r="T144" s="155"/>
      <c r="U144" s="155"/>
    </row>
    <row r="145" spans="1:21" s="103" customFormat="1" ht="11.25" hidden="1">
      <c r="A145" s="146"/>
      <c r="B145" s="146"/>
      <c r="C145" s="135"/>
      <c r="D145" s="104"/>
      <c r="E145" s="160" t="s">
        <v>287</v>
      </c>
      <c r="F145" s="174"/>
      <c r="G145" s="167"/>
      <c r="H145" s="167"/>
      <c r="I145" s="167"/>
      <c r="J145" s="167"/>
      <c r="K145" s="167"/>
      <c r="L145" s="167"/>
      <c r="M145" s="167"/>
      <c r="N145" s="167"/>
      <c r="O145" s="238"/>
      <c r="P145" s="105"/>
      <c r="T145" s="155"/>
      <c r="U145" s="155"/>
    </row>
    <row r="146" spans="1:21" s="103" customFormat="1" ht="11.25">
      <c r="A146" s="146"/>
      <c r="B146" s="146"/>
      <c r="D146" s="104"/>
      <c r="E146" s="114"/>
      <c r="F146" s="172"/>
      <c r="G146" s="99"/>
      <c r="H146" s="99"/>
      <c r="I146" s="99"/>
      <c r="J146" s="99"/>
      <c r="K146" s="99"/>
      <c r="L146" s="99"/>
      <c r="M146" s="99"/>
      <c r="N146" s="99"/>
      <c r="O146" s="100"/>
      <c r="P146" s="105"/>
      <c r="T146" s="155"/>
      <c r="U146" s="155"/>
    </row>
    <row r="147" spans="1:21" s="103" customFormat="1" ht="11.25">
      <c r="A147" s="146"/>
      <c r="B147" s="146"/>
      <c r="C147" s="135" t="s">
        <v>604</v>
      </c>
      <c r="D147" s="104"/>
      <c r="E147" s="225" t="s">
        <v>288</v>
      </c>
      <c r="F147" s="165" t="s">
        <v>220</v>
      </c>
      <c r="G147" s="230"/>
      <c r="H147" s="230"/>
      <c r="I147" s="230"/>
      <c r="J147" s="230"/>
      <c r="K147" s="230"/>
      <c r="L147" s="230"/>
      <c r="M147" s="230"/>
      <c r="N147" s="230"/>
      <c r="O147" s="237"/>
      <c r="P147" s="105"/>
      <c r="T147" s="155"/>
      <c r="U147" s="155"/>
    </row>
    <row r="148" spans="1:21" s="103" customFormat="1" ht="11.25" hidden="1">
      <c r="A148" s="146"/>
      <c r="B148" s="146"/>
      <c r="C148" s="135"/>
      <c r="D148" s="104"/>
      <c r="E148" s="160" t="s">
        <v>289</v>
      </c>
      <c r="F148" s="174"/>
      <c r="G148" s="167"/>
      <c r="H148" s="167"/>
      <c r="I148" s="167"/>
      <c r="J148" s="167"/>
      <c r="K148" s="167"/>
      <c r="L148" s="167"/>
      <c r="M148" s="167"/>
      <c r="N148" s="167"/>
      <c r="O148" s="238"/>
      <c r="P148" s="105"/>
      <c r="T148" s="155"/>
      <c r="U148" s="155"/>
    </row>
    <row r="149" spans="1:21" s="103" customFormat="1" ht="11.25">
      <c r="A149" s="146"/>
      <c r="B149" s="146"/>
      <c r="D149" s="104"/>
      <c r="E149" s="114"/>
      <c r="F149" s="172"/>
      <c r="G149" s="99"/>
      <c r="H149" s="99"/>
      <c r="I149" s="99"/>
      <c r="J149" s="99"/>
      <c r="K149" s="99"/>
      <c r="L149" s="99"/>
      <c r="M149" s="99"/>
      <c r="N149" s="99"/>
      <c r="O149" s="100"/>
      <c r="P149" s="105"/>
      <c r="T149" s="155"/>
      <c r="U149" s="155"/>
    </row>
    <row r="150" spans="1:21" s="103" customFormat="1" ht="11.25">
      <c r="A150" s="146"/>
      <c r="B150" s="146"/>
      <c r="C150" s="135" t="s">
        <v>604</v>
      </c>
      <c r="D150" s="104"/>
      <c r="E150" s="225" t="s">
        <v>290</v>
      </c>
      <c r="F150" s="164" t="s">
        <v>222</v>
      </c>
      <c r="G150" s="230"/>
      <c r="H150" s="230"/>
      <c r="I150" s="230"/>
      <c r="J150" s="230"/>
      <c r="K150" s="230"/>
      <c r="L150" s="230"/>
      <c r="M150" s="230"/>
      <c r="N150" s="230"/>
      <c r="O150" s="237"/>
      <c r="P150" s="105"/>
      <c r="T150" s="155"/>
      <c r="U150" s="155"/>
    </row>
    <row r="151" spans="1:21" s="103" customFormat="1" ht="11.25" hidden="1">
      <c r="A151" s="146"/>
      <c r="B151" s="146"/>
      <c r="C151" s="135"/>
      <c r="D151" s="104"/>
      <c r="E151" s="160" t="s">
        <v>291</v>
      </c>
      <c r="F151" s="175"/>
      <c r="G151" s="167"/>
      <c r="H151" s="167"/>
      <c r="I151" s="167"/>
      <c r="J151" s="167"/>
      <c r="K151" s="167"/>
      <c r="L151" s="167"/>
      <c r="M151" s="167"/>
      <c r="N151" s="167"/>
      <c r="O151" s="238"/>
      <c r="P151" s="105"/>
      <c r="T151" s="155"/>
      <c r="U151" s="155"/>
    </row>
    <row r="152" spans="1:21" s="103" customFormat="1" ht="11.25">
      <c r="A152" s="146"/>
      <c r="B152" s="146"/>
      <c r="D152" s="104"/>
      <c r="E152" s="114"/>
      <c r="F152" s="141"/>
      <c r="G152" s="99"/>
      <c r="H152" s="99"/>
      <c r="I152" s="99"/>
      <c r="J152" s="99"/>
      <c r="K152" s="99"/>
      <c r="L152" s="99"/>
      <c r="M152" s="99"/>
      <c r="N152" s="99"/>
      <c r="O152" s="100"/>
      <c r="P152" s="105"/>
      <c r="T152" s="155"/>
      <c r="U152" s="155"/>
    </row>
    <row r="153" spans="1:21" s="103" customFormat="1" ht="11.25">
      <c r="A153" s="146"/>
      <c r="B153" s="146"/>
      <c r="C153" s="135"/>
      <c r="D153" s="104"/>
      <c r="E153" s="120" t="s">
        <v>68</v>
      </c>
      <c r="F153" s="121" t="s">
        <v>292</v>
      </c>
      <c r="G153" s="230"/>
      <c r="H153" s="230"/>
      <c r="I153" s="230"/>
      <c r="J153" s="230"/>
      <c r="K153" s="230"/>
      <c r="L153" s="230"/>
      <c r="M153" s="230"/>
      <c r="N153" s="230"/>
      <c r="O153" s="237"/>
      <c r="P153" s="105"/>
      <c r="T153" s="155"/>
      <c r="U153" s="155"/>
    </row>
    <row r="154" spans="1:21" s="103" customFormat="1" ht="22.5">
      <c r="A154" s="146"/>
      <c r="B154" s="146"/>
      <c r="C154" s="135" t="s">
        <v>604</v>
      </c>
      <c r="D154" s="104"/>
      <c r="E154" s="170" t="s">
        <v>67</v>
      </c>
      <c r="F154" s="179" t="s">
        <v>231</v>
      </c>
      <c r="G154" s="230"/>
      <c r="H154" s="230"/>
      <c r="I154" s="230"/>
      <c r="J154" s="230"/>
      <c r="K154" s="230"/>
      <c r="L154" s="230"/>
      <c r="M154" s="230"/>
      <c r="N154" s="230"/>
      <c r="O154" s="237"/>
      <c r="P154" s="105"/>
      <c r="T154" s="155"/>
      <c r="U154" s="155"/>
    </row>
    <row r="155" spans="1:21" s="103" customFormat="1" ht="11.25">
      <c r="A155" s="146"/>
      <c r="B155" s="146"/>
      <c r="C155" s="135" t="s">
        <v>604</v>
      </c>
      <c r="D155" s="104"/>
      <c r="E155" s="171" t="s">
        <v>293</v>
      </c>
      <c r="F155" s="164" t="s">
        <v>183</v>
      </c>
      <c r="G155" s="230"/>
      <c r="H155" s="230"/>
      <c r="I155" s="230"/>
      <c r="J155" s="230"/>
      <c r="K155" s="230"/>
      <c r="L155" s="230"/>
      <c r="M155" s="230"/>
      <c r="N155" s="230"/>
      <c r="O155" s="237"/>
      <c r="P155" s="105"/>
      <c r="T155" s="155"/>
      <c r="U155" s="155"/>
    </row>
    <row r="156" spans="1:21" s="103" customFormat="1" ht="11.25">
      <c r="A156" s="146"/>
      <c r="B156" s="146"/>
      <c r="C156" s="135" t="s">
        <v>604</v>
      </c>
      <c r="D156" s="104"/>
      <c r="E156" s="171" t="s">
        <v>294</v>
      </c>
      <c r="F156" s="165" t="s">
        <v>184</v>
      </c>
      <c r="G156" s="230"/>
      <c r="H156" s="230"/>
      <c r="I156" s="230"/>
      <c r="J156" s="230"/>
      <c r="K156" s="230"/>
      <c r="L156" s="230"/>
      <c r="M156" s="230"/>
      <c r="N156" s="230"/>
      <c r="O156" s="237"/>
      <c r="P156" s="105"/>
      <c r="T156" s="155"/>
      <c r="U156" s="155"/>
    </row>
    <row r="157" spans="1:21" s="103" customFormat="1" ht="11.25">
      <c r="A157" s="146"/>
      <c r="B157" s="146"/>
      <c r="C157" s="135" t="s">
        <v>604</v>
      </c>
      <c r="D157" s="104"/>
      <c r="E157" s="171" t="s">
        <v>295</v>
      </c>
      <c r="F157" s="166" t="s">
        <v>185</v>
      </c>
      <c r="G157" s="230"/>
      <c r="H157" s="230"/>
      <c r="I157" s="230"/>
      <c r="J157" s="230"/>
      <c r="K157" s="230"/>
      <c r="L157" s="230"/>
      <c r="M157" s="230"/>
      <c r="N157" s="230"/>
      <c r="O157" s="237"/>
      <c r="P157" s="105"/>
      <c r="T157" s="155"/>
      <c r="U157" s="155"/>
    </row>
    <row r="158" spans="1:21" s="103" customFormat="1" ht="11.25" hidden="1">
      <c r="A158" s="146"/>
      <c r="B158" s="146"/>
      <c r="D158" s="104"/>
      <c r="E158" s="160" t="s">
        <v>296</v>
      </c>
      <c r="F158" s="177"/>
      <c r="G158" s="167"/>
      <c r="H158" s="167"/>
      <c r="I158" s="167"/>
      <c r="J158" s="167"/>
      <c r="K158" s="167"/>
      <c r="L158" s="167"/>
      <c r="M158" s="167"/>
      <c r="N158" s="167"/>
      <c r="O158" s="238"/>
      <c r="P158" s="105"/>
      <c r="T158" s="155"/>
      <c r="U158" s="155"/>
    </row>
    <row r="159" spans="1:21" s="103" customFormat="1" ht="11.25">
      <c r="A159" s="146"/>
      <c r="B159" s="146"/>
      <c r="D159" s="104"/>
      <c r="E159" s="114"/>
      <c r="F159" s="169"/>
      <c r="G159" s="99"/>
      <c r="H159" s="99"/>
      <c r="I159" s="99"/>
      <c r="J159" s="99"/>
      <c r="K159" s="99"/>
      <c r="L159" s="99"/>
      <c r="M159" s="99"/>
      <c r="N159" s="99"/>
      <c r="O159" s="100"/>
      <c r="P159" s="105"/>
      <c r="T159" s="155"/>
      <c r="U159" s="155"/>
    </row>
    <row r="160" spans="1:21" s="103" customFormat="1" ht="11.25">
      <c r="A160" s="146"/>
      <c r="B160" s="146"/>
      <c r="C160" s="135" t="s">
        <v>604</v>
      </c>
      <c r="D160" s="104"/>
      <c r="E160" s="171" t="s">
        <v>297</v>
      </c>
      <c r="F160" s="166" t="s">
        <v>193</v>
      </c>
      <c r="G160" s="230"/>
      <c r="H160" s="230"/>
      <c r="I160" s="230"/>
      <c r="J160" s="230"/>
      <c r="K160" s="230"/>
      <c r="L160" s="230"/>
      <c r="M160" s="230"/>
      <c r="N160" s="230"/>
      <c r="O160" s="237"/>
      <c r="P160" s="105"/>
      <c r="T160" s="155"/>
      <c r="U160" s="155"/>
    </row>
    <row r="161" spans="1:21" s="103" customFormat="1" ht="11.25" hidden="1">
      <c r="A161" s="146"/>
      <c r="B161" s="146"/>
      <c r="D161" s="104"/>
      <c r="E161" s="160" t="s">
        <v>298</v>
      </c>
      <c r="F161" s="173"/>
      <c r="G161" s="167"/>
      <c r="H161" s="167"/>
      <c r="I161" s="167"/>
      <c r="J161" s="167"/>
      <c r="K161" s="167"/>
      <c r="L161" s="167"/>
      <c r="M161" s="167"/>
      <c r="N161" s="167"/>
      <c r="O161" s="238"/>
      <c r="P161" s="105"/>
      <c r="T161" s="155"/>
      <c r="U161" s="155"/>
    </row>
    <row r="162" spans="1:21" s="103" customFormat="1" ht="11.25">
      <c r="A162" s="146"/>
      <c r="B162" s="146"/>
      <c r="D162" s="104"/>
      <c r="E162" s="114"/>
      <c r="F162" s="169"/>
      <c r="G162" s="99"/>
      <c r="H162" s="99"/>
      <c r="I162" s="99"/>
      <c r="J162" s="99"/>
      <c r="K162" s="99"/>
      <c r="L162" s="99"/>
      <c r="M162" s="99"/>
      <c r="N162" s="99"/>
      <c r="O162" s="100"/>
      <c r="P162" s="105"/>
      <c r="T162" s="155"/>
      <c r="U162" s="155"/>
    </row>
    <row r="163" spans="1:21" s="103" customFormat="1" ht="11.25">
      <c r="A163" s="146"/>
      <c r="B163" s="146"/>
      <c r="C163" s="135" t="s">
        <v>604</v>
      </c>
      <c r="D163" s="104"/>
      <c r="E163" s="171" t="s">
        <v>299</v>
      </c>
      <c r="F163" s="166" t="s">
        <v>194</v>
      </c>
      <c r="G163" s="230"/>
      <c r="H163" s="230"/>
      <c r="I163" s="230"/>
      <c r="J163" s="230"/>
      <c r="K163" s="230"/>
      <c r="L163" s="230"/>
      <c r="M163" s="230"/>
      <c r="N163" s="230"/>
      <c r="O163" s="237"/>
      <c r="P163" s="105"/>
      <c r="T163" s="155"/>
      <c r="U163" s="155"/>
    </row>
    <row r="164" spans="1:21" s="103" customFormat="1" ht="11.25" hidden="1">
      <c r="A164" s="146"/>
      <c r="B164" s="146"/>
      <c r="D164" s="104"/>
      <c r="E164" s="160" t="s">
        <v>300</v>
      </c>
      <c r="F164" s="173"/>
      <c r="G164" s="167"/>
      <c r="H164" s="167"/>
      <c r="I164" s="167"/>
      <c r="J164" s="167"/>
      <c r="K164" s="167"/>
      <c r="L164" s="167"/>
      <c r="M164" s="167"/>
      <c r="N164" s="167"/>
      <c r="O164" s="238"/>
      <c r="P164" s="105"/>
      <c r="T164" s="155"/>
      <c r="U164" s="155"/>
    </row>
    <row r="165" spans="1:21" s="103" customFormat="1" ht="11.25">
      <c r="A165" s="146"/>
      <c r="B165" s="146"/>
      <c r="D165" s="104"/>
      <c r="E165" s="114"/>
      <c r="F165" s="169"/>
      <c r="G165" s="99"/>
      <c r="H165" s="99"/>
      <c r="I165" s="99"/>
      <c r="J165" s="99"/>
      <c r="K165" s="99"/>
      <c r="L165" s="99"/>
      <c r="M165" s="99"/>
      <c r="N165" s="99"/>
      <c r="O165" s="100"/>
      <c r="P165" s="105"/>
      <c r="T165" s="155"/>
      <c r="U165" s="155"/>
    </row>
    <row r="166" spans="1:21" s="103" customFormat="1" ht="11.25">
      <c r="A166" s="146"/>
      <c r="B166" s="146"/>
      <c r="C166" s="135" t="s">
        <v>604</v>
      </c>
      <c r="D166" s="104"/>
      <c r="E166" s="171" t="s">
        <v>301</v>
      </c>
      <c r="F166" s="166" t="s">
        <v>230</v>
      </c>
      <c r="G166" s="230"/>
      <c r="H166" s="230"/>
      <c r="I166" s="230"/>
      <c r="J166" s="230"/>
      <c r="K166" s="230"/>
      <c r="L166" s="230"/>
      <c r="M166" s="230"/>
      <c r="N166" s="230"/>
      <c r="O166" s="237"/>
      <c r="P166" s="105"/>
      <c r="T166" s="155"/>
      <c r="U166" s="155"/>
    </row>
    <row r="167" spans="1:21" s="103" customFormat="1" ht="11.25" hidden="1">
      <c r="A167" s="146"/>
      <c r="B167" s="146"/>
      <c r="D167" s="104"/>
      <c r="E167" s="160" t="s">
        <v>302</v>
      </c>
      <c r="F167" s="173"/>
      <c r="G167" s="167"/>
      <c r="H167" s="167"/>
      <c r="I167" s="167"/>
      <c r="J167" s="167"/>
      <c r="K167" s="167"/>
      <c r="L167" s="167"/>
      <c r="M167" s="167"/>
      <c r="N167" s="167"/>
      <c r="O167" s="238"/>
      <c r="P167" s="105"/>
      <c r="T167" s="155"/>
      <c r="U167" s="155"/>
    </row>
    <row r="168" spans="1:21" s="103" customFormat="1" ht="11.25">
      <c r="A168" s="146"/>
      <c r="B168" s="146"/>
      <c r="D168" s="104"/>
      <c r="E168" s="114"/>
      <c r="F168" s="169"/>
      <c r="G168" s="99"/>
      <c r="H168" s="99"/>
      <c r="I168" s="99"/>
      <c r="J168" s="99"/>
      <c r="K168" s="99"/>
      <c r="L168" s="99"/>
      <c r="M168" s="99"/>
      <c r="N168" s="99"/>
      <c r="O168" s="100"/>
      <c r="P168" s="105"/>
      <c r="T168" s="155"/>
      <c r="U168" s="155"/>
    </row>
    <row r="169" spans="1:21" s="103" customFormat="1" ht="11.25">
      <c r="A169" s="146"/>
      <c r="B169" s="146"/>
      <c r="C169" s="135" t="s">
        <v>604</v>
      </c>
      <c r="D169" s="104"/>
      <c r="E169" s="171" t="s">
        <v>303</v>
      </c>
      <c r="F169" s="165" t="s">
        <v>200</v>
      </c>
      <c r="G169" s="230"/>
      <c r="H169" s="230"/>
      <c r="I169" s="230"/>
      <c r="J169" s="230"/>
      <c r="K169" s="230"/>
      <c r="L169" s="230"/>
      <c r="M169" s="230"/>
      <c r="N169" s="230"/>
      <c r="O169" s="237"/>
      <c r="P169" s="105"/>
      <c r="T169" s="155"/>
      <c r="U169" s="155"/>
    </row>
    <row r="170" spans="1:21" s="103" customFormat="1" ht="11.25">
      <c r="A170" s="146"/>
      <c r="B170" s="146"/>
      <c r="C170" s="135" t="s">
        <v>604</v>
      </c>
      <c r="D170" s="104"/>
      <c r="E170" s="171" t="s">
        <v>304</v>
      </c>
      <c r="F170" s="166" t="s">
        <v>207</v>
      </c>
      <c r="G170" s="230"/>
      <c r="H170" s="230"/>
      <c r="I170" s="230"/>
      <c r="J170" s="230"/>
      <c r="K170" s="230"/>
      <c r="L170" s="230"/>
      <c r="M170" s="230"/>
      <c r="N170" s="230"/>
      <c r="O170" s="237"/>
      <c r="P170" s="105"/>
      <c r="T170" s="155"/>
      <c r="U170" s="155"/>
    </row>
    <row r="171" spans="1:21" s="103" customFormat="1" ht="11.25" hidden="1">
      <c r="A171" s="146"/>
      <c r="B171" s="146"/>
      <c r="C171" s="135"/>
      <c r="D171" s="104"/>
      <c r="E171" s="160" t="s">
        <v>305</v>
      </c>
      <c r="F171" s="173"/>
      <c r="G171" s="167"/>
      <c r="H171" s="167"/>
      <c r="I171" s="167"/>
      <c r="J171" s="167"/>
      <c r="K171" s="167"/>
      <c r="L171" s="167"/>
      <c r="M171" s="167"/>
      <c r="N171" s="167"/>
      <c r="O171" s="238"/>
      <c r="P171" s="105"/>
      <c r="T171" s="155"/>
      <c r="U171" s="155"/>
    </row>
    <row r="172" spans="1:21" s="103" customFormat="1" ht="11.25">
      <c r="A172" s="146"/>
      <c r="B172" s="146"/>
      <c r="D172" s="104"/>
      <c r="E172" s="114"/>
      <c r="F172" s="169"/>
      <c r="G172" s="99"/>
      <c r="H172" s="99"/>
      <c r="I172" s="99"/>
      <c r="J172" s="99"/>
      <c r="K172" s="99"/>
      <c r="L172" s="99"/>
      <c r="M172" s="99"/>
      <c r="N172" s="99"/>
      <c r="O172" s="100"/>
      <c r="P172" s="105"/>
      <c r="T172" s="155"/>
      <c r="U172" s="155"/>
    </row>
    <row r="173" spans="1:21" s="103" customFormat="1" ht="11.25">
      <c r="A173" s="146"/>
      <c r="B173" s="146"/>
      <c r="C173" s="135" t="s">
        <v>604</v>
      </c>
      <c r="D173" s="104"/>
      <c r="E173" s="171" t="s">
        <v>306</v>
      </c>
      <c r="F173" s="166" t="s">
        <v>208</v>
      </c>
      <c r="G173" s="230"/>
      <c r="H173" s="230"/>
      <c r="I173" s="230"/>
      <c r="J173" s="230"/>
      <c r="K173" s="230"/>
      <c r="L173" s="230"/>
      <c r="M173" s="230"/>
      <c r="N173" s="230"/>
      <c r="O173" s="237"/>
      <c r="P173" s="105"/>
      <c r="T173" s="155"/>
      <c r="U173" s="155"/>
    </row>
    <row r="174" spans="1:21" s="103" customFormat="1" ht="11.25" hidden="1">
      <c r="A174" s="146"/>
      <c r="B174" s="146"/>
      <c r="C174" s="135"/>
      <c r="D174" s="104"/>
      <c r="E174" s="160" t="s">
        <v>307</v>
      </c>
      <c r="F174" s="173"/>
      <c r="G174" s="167"/>
      <c r="H174" s="167"/>
      <c r="I174" s="167"/>
      <c r="J174" s="167"/>
      <c r="K174" s="167"/>
      <c r="L174" s="167"/>
      <c r="M174" s="167"/>
      <c r="N174" s="167"/>
      <c r="O174" s="238"/>
      <c r="P174" s="105"/>
      <c r="T174" s="155"/>
      <c r="U174" s="155"/>
    </row>
    <row r="175" spans="1:21" s="103" customFormat="1" ht="11.25">
      <c r="A175" s="146"/>
      <c r="B175" s="146"/>
      <c r="D175" s="104"/>
      <c r="E175" s="114"/>
      <c r="F175" s="169"/>
      <c r="G175" s="99"/>
      <c r="H175" s="99"/>
      <c r="I175" s="99"/>
      <c r="J175" s="99"/>
      <c r="K175" s="99"/>
      <c r="L175" s="99"/>
      <c r="M175" s="99"/>
      <c r="N175" s="99"/>
      <c r="O175" s="100"/>
      <c r="P175" s="105"/>
      <c r="T175" s="155"/>
      <c r="U175" s="155"/>
    </row>
    <row r="176" spans="1:21" s="103" customFormat="1" ht="11.25">
      <c r="A176" s="146"/>
      <c r="B176" s="146"/>
      <c r="C176" s="135" t="s">
        <v>604</v>
      </c>
      <c r="D176" s="104"/>
      <c r="E176" s="171" t="s">
        <v>308</v>
      </c>
      <c r="F176" s="166" t="s">
        <v>211</v>
      </c>
      <c r="G176" s="230"/>
      <c r="H176" s="230"/>
      <c r="I176" s="230"/>
      <c r="J176" s="230"/>
      <c r="K176" s="230"/>
      <c r="L176" s="230"/>
      <c r="M176" s="230"/>
      <c r="N176" s="230"/>
      <c r="O176" s="237"/>
      <c r="P176" s="105"/>
      <c r="T176" s="155"/>
      <c r="U176" s="155"/>
    </row>
    <row r="177" spans="1:21" s="103" customFormat="1" ht="11.25" hidden="1">
      <c r="A177" s="146"/>
      <c r="B177" s="146"/>
      <c r="C177" s="135"/>
      <c r="D177" s="104"/>
      <c r="E177" s="160" t="s">
        <v>309</v>
      </c>
      <c r="F177" s="173"/>
      <c r="G177" s="167"/>
      <c r="H177" s="167"/>
      <c r="I177" s="167"/>
      <c r="J177" s="167"/>
      <c r="K177" s="167"/>
      <c r="L177" s="167"/>
      <c r="M177" s="167"/>
      <c r="N177" s="167"/>
      <c r="O177" s="238"/>
      <c r="P177" s="105"/>
      <c r="T177" s="155"/>
      <c r="U177" s="155"/>
    </row>
    <row r="178" spans="1:21" s="103" customFormat="1" ht="11.25">
      <c r="A178" s="146"/>
      <c r="B178" s="146"/>
      <c r="D178" s="104"/>
      <c r="E178" s="114"/>
      <c r="F178" s="169"/>
      <c r="G178" s="99"/>
      <c r="H178" s="99"/>
      <c r="I178" s="99"/>
      <c r="J178" s="99"/>
      <c r="K178" s="99"/>
      <c r="L178" s="99"/>
      <c r="M178" s="99"/>
      <c r="N178" s="99"/>
      <c r="O178" s="100"/>
      <c r="P178" s="105"/>
      <c r="T178" s="155"/>
      <c r="U178" s="155"/>
    </row>
    <row r="179" spans="1:21" s="103" customFormat="1" ht="11.25">
      <c r="A179" s="146"/>
      <c r="B179" s="146"/>
      <c r="C179" s="135" t="s">
        <v>604</v>
      </c>
      <c r="D179" s="104"/>
      <c r="E179" s="171" t="s">
        <v>721</v>
      </c>
      <c r="F179" s="166" t="s">
        <v>212</v>
      </c>
      <c r="G179" s="230"/>
      <c r="H179" s="230"/>
      <c r="I179" s="230"/>
      <c r="J179" s="230"/>
      <c r="K179" s="230"/>
      <c r="L179" s="230"/>
      <c r="M179" s="230"/>
      <c r="N179" s="230"/>
      <c r="O179" s="237"/>
      <c r="P179" s="105"/>
      <c r="T179" s="155"/>
      <c r="U179" s="155"/>
    </row>
    <row r="180" spans="1:21" s="103" customFormat="1" ht="11.25" hidden="1">
      <c r="A180" s="146"/>
      <c r="B180" s="146"/>
      <c r="C180" s="135"/>
      <c r="D180" s="104"/>
      <c r="E180" s="160" t="s">
        <v>722</v>
      </c>
      <c r="F180" s="173"/>
      <c r="G180" s="167"/>
      <c r="H180" s="167"/>
      <c r="I180" s="167"/>
      <c r="J180" s="167"/>
      <c r="K180" s="167"/>
      <c r="L180" s="167"/>
      <c r="M180" s="167"/>
      <c r="N180" s="167"/>
      <c r="O180" s="238"/>
      <c r="P180" s="105"/>
      <c r="T180" s="155"/>
      <c r="U180" s="155"/>
    </row>
    <row r="181" spans="1:21" s="103" customFormat="1" ht="11.25">
      <c r="A181" s="146"/>
      <c r="B181" s="146"/>
      <c r="D181" s="104"/>
      <c r="E181" s="114"/>
      <c r="F181" s="169"/>
      <c r="G181" s="99"/>
      <c r="H181" s="99"/>
      <c r="I181" s="99"/>
      <c r="J181" s="99"/>
      <c r="K181" s="99"/>
      <c r="L181" s="99"/>
      <c r="M181" s="99"/>
      <c r="N181" s="99"/>
      <c r="O181" s="100"/>
      <c r="P181" s="105"/>
      <c r="T181" s="155"/>
      <c r="U181" s="155"/>
    </row>
    <row r="182" spans="1:21" s="103" customFormat="1" ht="11.25">
      <c r="A182" s="146"/>
      <c r="B182" s="146"/>
      <c r="C182" s="135" t="s">
        <v>604</v>
      </c>
      <c r="D182" s="104"/>
      <c r="E182" s="225" t="s">
        <v>310</v>
      </c>
      <c r="F182" s="164" t="s">
        <v>213</v>
      </c>
      <c r="G182" s="230"/>
      <c r="H182" s="230"/>
      <c r="I182" s="230"/>
      <c r="J182" s="230"/>
      <c r="K182" s="230"/>
      <c r="L182" s="230"/>
      <c r="M182" s="230"/>
      <c r="N182" s="230"/>
      <c r="O182" s="237"/>
      <c r="P182" s="105"/>
      <c r="T182" s="155"/>
      <c r="U182" s="155"/>
    </row>
    <row r="183" spans="1:21" s="103" customFormat="1" ht="11.25">
      <c r="A183" s="146"/>
      <c r="B183" s="146"/>
      <c r="C183" s="135" t="s">
        <v>604</v>
      </c>
      <c r="D183" s="104"/>
      <c r="E183" s="225" t="s">
        <v>311</v>
      </c>
      <c r="F183" s="165" t="s">
        <v>215</v>
      </c>
      <c r="G183" s="230"/>
      <c r="H183" s="230"/>
      <c r="I183" s="230"/>
      <c r="J183" s="230"/>
      <c r="K183" s="230"/>
      <c r="L183" s="230"/>
      <c r="M183" s="230"/>
      <c r="N183" s="230"/>
      <c r="O183" s="237"/>
      <c r="P183" s="105"/>
      <c r="T183" s="155"/>
      <c r="U183" s="155"/>
    </row>
    <row r="184" spans="1:21" s="103" customFormat="1" ht="11.25" hidden="1">
      <c r="A184" s="146"/>
      <c r="B184" s="146"/>
      <c r="C184" s="135"/>
      <c r="D184" s="104"/>
      <c r="E184" s="160" t="s">
        <v>312</v>
      </c>
      <c r="F184" s="174"/>
      <c r="G184" s="167"/>
      <c r="H184" s="167"/>
      <c r="I184" s="167"/>
      <c r="J184" s="167"/>
      <c r="K184" s="167"/>
      <c r="L184" s="167"/>
      <c r="M184" s="167"/>
      <c r="N184" s="167"/>
      <c r="O184" s="238"/>
      <c r="P184" s="105"/>
      <c r="T184" s="155"/>
      <c r="U184" s="155"/>
    </row>
    <row r="185" spans="1:21" s="103" customFormat="1" ht="11.25">
      <c r="A185" s="146"/>
      <c r="B185" s="146"/>
      <c r="D185" s="104"/>
      <c r="E185" s="114"/>
      <c r="F185" s="172"/>
      <c r="G185" s="99"/>
      <c r="H185" s="99"/>
      <c r="I185" s="99"/>
      <c r="J185" s="99"/>
      <c r="K185" s="99"/>
      <c r="L185" s="99"/>
      <c r="M185" s="99"/>
      <c r="N185" s="99"/>
      <c r="O185" s="100"/>
      <c r="P185" s="105"/>
      <c r="T185" s="155"/>
      <c r="U185" s="155"/>
    </row>
    <row r="186" spans="1:21" s="103" customFormat="1" ht="11.25">
      <c r="A186" s="146"/>
      <c r="B186" s="146"/>
      <c r="C186" s="135" t="s">
        <v>604</v>
      </c>
      <c r="D186" s="104"/>
      <c r="E186" s="225" t="s">
        <v>313</v>
      </c>
      <c r="F186" s="165" t="s">
        <v>217</v>
      </c>
      <c r="G186" s="230"/>
      <c r="H186" s="230"/>
      <c r="I186" s="230"/>
      <c r="J186" s="230"/>
      <c r="K186" s="230"/>
      <c r="L186" s="230"/>
      <c r="M186" s="230"/>
      <c r="N186" s="230"/>
      <c r="O186" s="237"/>
      <c r="P186" s="105"/>
      <c r="T186" s="155"/>
      <c r="U186" s="155"/>
    </row>
    <row r="187" spans="1:21" s="103" customFormat="1" ht="11.25" hidden="1">
      <c r="A187" s="146"/>
      <c r="B187" s="146"/>
      <c r="C187" s="135"/>
      <c r="D187" s="104"/>
      <c r="E187" s="160" t="s">
        <v>314</v>
      </c>
      <c r="F187" s="174"/>
      <c r="G187" s="167"/>
      <c r="H187" s="167"/>
      <c r="I187" s="167"/>
      <c r="J187" s="167"/>
      <c r="K187" s="167"/>
      <c r="L187" s="167"/>
      <c r="M187" s="167"/>
      <c r="N187" s="167"/>
      <c r="O187" s="238"/>
      <c r="P187" s="105"/>
      <c r="T187" s="155"/>
      <c r="U187" s="155"/>
    </row>
    <row r="188" spans="1:21" s="103" customFormat="1" ht="11.25">
      <c r="A188" s="146"/>
      <c r="B188" s="146"/>
      <c r="D188" s="104"/>
      <c r="E188" s="114"/>
      <c r="F188" s="172"/>
      <c r="G188" s="99"/>
      <c r="H188" s="99"/>
      <c r="I188" s="99"/>
      <c r="J188" s="99"/>
      <c r="K188" s="99"/>
      <c r="L188" s="99"/>
      <c r="M188" s="99"/>
      <c r="N188" s="99"/>
      <c r="O188" s="100"/>
      <c r="P188" s="105"/>
      <c r="T188" s="155"/>
      <c r="U188" s="155"/>
    </row>
    <row r="189" spans="1:21" s="103" customFormat="1" ht="11.25">
      <c r="A189" s="146"/>
      <c r="B189" s="146"/>
      <c r="C189" s="135" t="s">
        <v>604</v>
      </c>
      <c r="D189" s="104"/>
      <c r="E189" s="225" t="s">
        <v>315</v>
      </c>
      <c r="F189" s="165" t="s">
        <v>220</v>
      </c>
      <c r="G189" s="230"/>
      <c r="H189" s="230"/>
      <c r="I189" s="230"/>
      <c r="J189" s="230"/>
      <c r="K189" s="230"/>
      <c r="L189" s="230"/>
      <c r="M189" s="230"/>
      <c r="N189" s="230"/>
      <c r="O189" s="237"/>
      <c r="P189" s="105"/>
      <c r="T189" s="155"/>
      <c r="U189" s="155"/>
    </row>
    <row r="190" spans="1:21" s="103" customFormat="1" ht="11.25" hidden="1">
      <c r="A190" s="146"/>
      <c r="B190" s="146"/>
      <c r="C190" s="135"/>
      <c r="D190" s="104"/>
      <c r="E190" s="160" t="s">
        <v>316</v>
      </c>
      <c r="F190" s="174"/>
      <c r="G190" s="167"/>
      <c r="H190" s="167"/>
      <c r="I190" s="167"/>
      <c r="J190" s="167"/>
      <c r="K190" s="167"/>
      <c r="L190" s="167"/>
      <c r="M190" s="167"/>
      <c r="N190" s="167"/>
      <c r="O190" s="238"/>
      <c r="P190" s="105"/>
      <c r="T190" s="155"/>
      <c r="U190" s="155"/>
    </row>
    <row r="191" spans="1:21" s="103" customFormat="1" ht="11.25">
      <c r="A191" s="146"/>
      <c r="B191" s="146"/>
      <c r="D191" s="104"/>
      <c r="E191" s="114"/>
      <c r="F191" s="172"/>
      <c r="G191" s="99"/>
      <c r="H191" s="99"/>
      <c r="I191" s="99"/>
      <c r="J191" s="99"/>
      <c r="K191" s="99"/>
      <c r="L191" s="99"/>
      <c r="M191" s="99"/>
      <c r="N191" s="99"/>
      <c r="O191" s="100"/>
      <c r="P191" s="105"/>
      <c r="T191" s="155"/>
      <c r="U191" s="155"/>
    </row>
    <row r="192" spans="1:21" s="103" customFormat="1" ht="11.25">
      <c r="A192" s="146"/>
      <c r="B192" s="146"/>
      <c r="C192" s="135" t="s">
        <v>604</v>
      </c>
      <c r="D192" s="104"/>
      <c r="E192" s="225" t="s">
        <v>317</v>
      </c>
      <c r="F192" s="164" t="s">
        <v>222</v>
      </c>
      <c r="G192" s="230"/>
      <c r="H192" s="230"/>
      <c r="I192" s="230"/>
      <c r="J192" s="230"/>
      <c r="K192" s="230"/>
      <c r="L192" s="230"/>
      <c r="M192" s="230"/>
      <c r="N192" s="230"/>
      <c r="O192" s="237"/>
      <c r="P192" s="105"/>
      <c r="T192" s="155"/>
      <c r="U192" s="155"/>
    </row>
    <row r="193" spans="1:21" s="103" customFormat="1" ht="11.25" hidden="1">
      <c r="A193" s="146"/>
      <c r="B193" s="146"/>
      <c r="C193" s="135"/>
      <c r="D193" s="104"/>
      <c r="E193" s="160" t="s">
        <v>318</v>
      </c>
      <c r="F193" s="175"/>
      <c r="G193" s="167"/>
      <c r="H193" s="167"/>
      <c r="I193" s="167"/>
      <c r="J193" s="167"/>
      <c r="K193" s="167"/>
      <c r="L193" s="167"/>
      <c r="M193" s="167"/>
      <c r="N193" s="167"/>
      <c r="O193" s="238"/>
      <c r="P193" s="105"/>
      <c r="T193" s="155"/>
      <c r="U193" s="155"/>
    </row>
    <row r="194" spans="1:21" s="103" customFormat="1" ht="11.25">
      <c r="A194" s="146"/>
      <c r="B194" s="146"/>
      <c r="D194" s="104"/>
      <c r="E194" s="114"/>
      <c r="F194" s="141"/>
      <c r="G194" s="99"/>
      <c r="H194" s="99"/>
      <c r="I194" s="99"/>
      <c r="J194" s="99"/>
      <c r="K194" s="99"/>
      <c r="L194" s="99"/>
      <c r="M194" s="99"/>
      <c r="N194" s="99"/>
      <c r="O194" s="100"/>
      <c r="P194" s="105"/>
      <c r="T194" s="155"/>
      <c r="U194" s="155"/>
    </row>
    <row r="195" spans="1:21" s="103" customFormat="1" ht="22.5">
      <c r="A195" s="146"/>
      <c r="B195" s="146"/>
      <c r="C195" s="135" t="s">
        <v>604</v>
      </c>
      <c r="D195" s="104"/>
      <c r="E195" s="170" t="s">
        <v>69</v>
      </c>
      <c r="F195" s="179" t="s">
        <v>265</v>
      </c>
      <c r="G195" s="230"/>
      <c r="H195" s="230"/>
      <c r="I195" s="230"/>
      <c r="J195" s="230"/>
      <c r="K195" s="230"/>
      <c r="L195" s="230"/>
      <c r="M195" s="230"/>
      <c r="N195" s="230"/>
      <c r="O195" s="237"/>
      <c r="P195" s="105"/>
      <c r="T195" s="155"/>
      <c r="U195" s="155"/>
    </row>
    <row r="196" spans="1:21" s="103" customFormat="1" ht="11.25">
      <c r="A196" s="146"/>
      <c r="B196" s="146"/>
      <c r="C196" s="135" t="s">
        <v>604</v>
      </c>
      <c r="D196" s="104"/>
      <c r="E196" s="171" t="s">
        <v>319</v>
      </c>
      <c r="F196" s="164" t="s">
        <v>183</v>
      </c>
      <c r="G196" s="230"/>
      <c r="H196" s="230"/>
      <c r="I196" s="230"/>
      <c r="J196" s="230"/>
      <c r="K196" s="230"/>
      <c r="L196" s="230"/>
      <c r="M196" s="230"/>
      <c r="N196" s="230"/>
      <c r="O196" s="237"/>
      <c r="P196" s="105"/>
      <c r="T196" s="155"/>
      <c r="U196" s="155"/>
    </row>
    <row r="197" spans="1:21" s="103" customFormat="1" ht="11.25">
      <c r="A197" s="146"/>
      <c r="B197" s="146"/>
      <c r="C197" s="135" t="s">
        <v>604</v>
      </c>
      <c r="D197" s="104"/>
      <c r="E197" s="171" t="s">
        <v>320</v>
      </c>
      <c r="F197" s="165" t="s">
        <v>184</v>
      </c>
      <c r="G197" s="230"/>
      <c r="H197" s="230"/>
      <c r="I197" s="230"/>
      <c r="J197" s="230"/>
      <c r="K197" s="230"/>
      <c r="L197" s="230"/>
      <c r="M197" s="230"/>
      <c r="N197" s="230"/>
      <c r="O197" s="237"/>
      <c r="P197" s="105"/>
      <c r="T197" s="155"/>
      <c r="U197" s="155"/>
    </row>
    <row r="198" spans="1:21" s="103" customFormat="1" ht="11.25">
      <c r="A198" s="146"/>
      <c r="B198" s="146"/>
      <c r="C198" s="135" t="s">
        <v>604</v>
      </c>
      <c r="D198" s="104"/>
      <c r="E198" s="171" t="s">
        <v>321</v>
      </c>
      <c r="F198" s="166" t="s">
        <v>185</v>
      </c>
      <c r="G198" s="230"/>
      <c r="H198" s="230"/>
      <c r="I198" s="230"/>
      <c r="J198" s="230"/>
      <c r="K198" s="230"/>
      <c r="L198" s="230"/>
      <c r="M198" s="230"/>
      <c r="N198" s="230"/>
      <c r="O198" s="237"/>
      <c r="P198" s="105"/>
      <c r="T198" s="155"/>
      <c r="U198" s="155"/>
    </row>
    <row r="199" spans="1:21" s="103" customFormat="1" ht="11.25" hidden="1">
      <c r="A199" s="146"/>
      <c r="B199" s="146"/>
      <c r="D199" s="104"/>
      <c r="E199" s="160" t="s">
        <v>322</v>
      </c>
      <c r="F199" s="177"/>
      <c r="G199" s="167"/>
      <c r="H199" s="167"/>
      <c r="I199" s="167"/>
      <c r="J199" s="167"/>
      <c r="K199" s="167"/>
      <c r="L199" s="167"/>
      <c r="M199" s="167"/>
      <c r="N199" s="167"/>
      <c r="O199" s="238"/>
      <c r="P199" s="105"/>
      <c r="T199" s="155"/>
      <c r="U199" s="155"/>
    </row>
    <row r="200" spans="1:21" s="103" customFormat="1" ht="11.25">
      <c r="A200" s="146"/>
      <c r="B200" s="146"/>
      <c r="D200" s="104"/>
      <c r="E200" s="114"/>
      <c r="F200" s="169"/>
      <c r="G200" s="99"/>
      <c r="H200" s="99"/>
      <c r="I200" s="99"/>
      <c r="J200" s="99"/>
      <c r="K200" s="99"/>
      <c r="L200" s="99"/>
      <c r="M200" s="99"/>
      <c r="N200" s="99"/>
      <c r="O200" s="100"/>
      <c r="P200" s="105"/>
      <c r="T200" s="155"/>
      <c r="U200" s="155"/>
    </row>
    <row r="201" spans="1:21" s="103" customFormat="1" ht="11.25">
      <c r="A201" s="146"/>
      <c r="B201" s="146"/>
      <c r="C201" s="135" t="s">
        <v>604</v>
      </c>
      <c r="D201" s="104"/>
      <c r="E201" s="171" t="s">
        <v>323</v>
      </c>
      <c r="F201" s="166" t="s">
        <v>193</v>
      </c>
      <c r="G201" s="230"/>
      <c r="H201" s="230"/>
      <c r="I201" s="230"/>
      <c r="J201" s="230"/>
      <c r="K201" s="230"/>
      <c r="L201" s="230"/>
      <c r="M201" s="230"/>
      <c r="N201" s="230"/>
      <c r="O201" s="237"/>
      <c r="P201" s="105"/>
      <c r="T201" s="155"/>
      <c r="U201" s="155"/>
    </row>
    <row r="202" spans="1:21" s="103" customFormat="1" ht="11.25" hidden="1">
      <c r="A202" s="146"/>
      <c r="B202" s="146"/>
      <c r="D202" s="104"/>
      <c r="E202" s="160" t="s">
        <v>324</v>
      </c>
      <c r="F202" s="173"/>
      <c r="G202" s="167"/>
      <c r="H202" s="167"/>
      <c r="I202" s="167"/>
      <c r="J202" s="167"/>
      <c r="K202" s="167"/>
      <c r="L202" s="167"/>
      <c r="M202" s="167"/>
      <c r="N202" s="167"/>
      <c r="O202" s="238"/>
      <c r="P202" s="105"/>
      <c r="T202" s="155"/>
      <c r="U202" s="155"/>
    </row>
    <row r="203" spans="1:21" s="103" customFormat="1" ht="11.25">
      <c r="A203" s="146"/>
      <c r="B203" s="146"/>
      <c r="D203" s="104"/>
      <c r="E203" s="114"/>
      <c r="F203" s="169"/>
      <c r="G203" s="99"/>
      <c r="H203" s="99"/>
      <c r="I203" s="99"/>
      <c r="J203" s="99"/>
      <c r="K203" s="99"/>
      <c r="L203" s="99"/>
      <c r="M203" s="99"/>
      <c r="N203" s="99"/>
      <c r="O203" s="100"/>
      <c r="P203" s="105"/>
      <c r="T203" s="155"/>
      <c r="U203" s="155"/>
    </row>
    <row r="204" spans="1:21" s="103" customFormat="1" ht="11.25">
      <c r="A204" s="146"/>
      <c r="B204" s="146"/>
      <c r="C204" s="135" t="s">
        <v>604</v>
      </c>
      <c r="D204" s="104"/>
      <c r="E204" s="171" t="s">
        <v>325</v>
      </c>
      <c r="F204" s="166" t="s">
        <v>194</v>
      </c>
      <c r="G204" s="230"/>
      <c r="H204" s="230"/>
      <c r="I204" s="230"/>
      <c r="J204" s="230"/>
      <c r="K204" s="230"/>
      <c r="L204" s="230"/>
      <c r="M204" s="230"/>
      <c r="N204" s="230"/>
      <c r="O204" s="237"/>
      <c r="P204" s="105"/>
      <c r="T204" s="155"/>
      <c r="U204" s="155"/>
    </row>
    <row r="205" spans="1:21" s="103" customFormat="1" ht="11.25" hidden="1">
      <c r="A205" s="146"/>
      <c r="B205" s="146"/>
      <c r="D205" s="104"/>
      <c r="E205" s="160" t="s">
        <v>326</v>
      </c>
      <c r="F205" s="173"/>
      <c r="G205" s="167"/>
      <c r="H205" s="167"/>
      <c r="I205" s="167"/>
      <c r="J205" s="167"/>
      <c r="K205" s="167"/>
      <c r="L205" s="167"/>
      <c r="M205" s="167"/>
      <c r="N205" s="167"/>
      <c r="O205" s="238"/>
      <c r="P205" s="105"/>
      <c r="T205" s="155"/>
      <c r="U205" s="155"/>
    </row>
    <row r="206" spans="1:21" s="103" customFormat="1" ht="11.25">
      <c r="A206" s="146"/>
      <c r="B206" s="146"/>
      <c r="D206" s="104"/>
      <c r="E206" s="114"/>
      <c r="F206" s="169"/>
      <c r="G206" s="99"/>
      <c r="H206" s="99"/>
      <c r="I206" s="99"/>
      <c r="J206" s="99"/>
      <c r="K206" s="99"/>
      <c r="L206" s="99"/>
      <c r="M206" s="99"/>
      <c r="N206" s="99"/>
      <c r="O206" s="100"/>
      <c r="P206" s="105"/>
      <c r="T206" s="155"/>
      <c r="U206" s="155"/>
    </row>
    <row r="207" spans="1:21" s="103" customFormat="1" ht="11.25">
      <c r="A207" s="146"/>
      <c r="B207" s="146"/>
      <c r="C207" s="135" t="s">
        <v>604</v>
      </c>
      <c r="D207" s="104"/>
      <c r="E207" s="171" t="s">
        <v>327</v>
      </c>
      <c r="F207" s="166" t="s">
        <v>230</v>
      </c>
      <c r="G207" s="230"/>
      <c r="H207" s="230"/>
      <c r="I207" s="230"/>
      <c r="J207" s="230"/>
      <c r="K207" s="230"/>
      <c r="L207" s="230"/>
      <c r="M207" s="230"/>
      <c r="N207" s="230"/>
      <c r="O207" s="237"/>
      <c r="P207" s="105"/>
      <c r="T207" s="155"/>
      <c r="U207" s="155"/>
    </row>
    <row r="208" spans="1:21" s="103" customFormat="1" ht="11.25" hidden="1">
      <c r="A208" s="146"/>
      <c r="B208" s="146"/>
      <c r="D208" s="104"/>
      <c r="E208" s="160" t="s">
        <v>328</v>
      </c>
      <c r="F208" s="173"/>
      <c r="G208" s="167"/>
      <c r="H208" s="167"/>
      <c r="I208" s="167"/>
      <c r="J208" s="167"/>
      <c r="K208" s="167"/>
      <c r="L208" s="167"/>
      <c r="M208" s="167"/>
      <c r="N208" s="167"/>
      <c r="O208" s="238"/>
      <c r="P208" s="105"/>
      <c r="T208" s="155"/>
      <c r="U208" s="155"/>
    </row>
    <row r="209" spans="1:21" s="103" customFormat="1" ht="11.25">
      <c r="A209" s="146"/>
      <c r="B209" s="146"/>
      <c r="D209" s="104"/>
      <c r="E209" s="114"/>
      <c r="F209" s="169"/>
      <c r="G209" s="99"/>
      <c r="H209" s="99"/>
      <c r="I209" s="99"/>
      <c r="J209" s="99"/>
      <c r="K209" s="99"/>
      <c r="L209" s="99"/>
      <c r="M209" s="99"/>
      <c r="N209" s="99"/>
      <c r="O209" s="100"/>
      <c r="P209" s="105"/>
      <c r="T209" s="155"/>
      <c r="U209" s="155"/>
    </row>
    <row r="210" spans="1:21" s="103" customFormat="1" ht="11.25">
      <c r="A210" s="146"/>
      <c r="B210" s="146"/>
      <c r="C210" s="135" t="s">
        <v>604</v>
      </c>
      <c r="D210" s="104"/>
      <c r="E210" s="171" t="s">
        <v>329</v>
      </c>
      <c r="F210" s="165" t="s">
        <v>200</v>
      </c>
      <c r="G210" s="230"/>
      <c r="H210" s="230"/>
      <c r="I210" s="230"/>
      <c r="J210" s="230"/>
      <c r="K210" s="230"/>
      <c r="L210" s="230"/>
      <c r="M210" s="230"/>
      <c r="N210" s="230"/>
      <c r="O210" s="237"/>
      <c r="P210" s="105"/>
      <c r="T210" s="155"/>
      <c r="U210" s="155"/>
    </row>
    <row r="211" spans="1:21" s="103" customFormat="1" ht="11.25">
      <c r="A211" s="146"/>
      <c r="B211" s="146"/>
      <c r="C211" s="135" t="s">
        <v>604</v>
      </c>
      <c r="D211" s="104"/>
      <c r="E211" s="171" t="s">
        <v>330</v>
      </c>
      <c r="F211" s="166" t="s">
        <v>207</v>
      </c>
      <c r="G211" s="230"/>
      <c r="H211" s="230"/>
      <c r="I211" s="230"/>
      <c r="J211" s="230"/>
      <c r="K211" s="230"/>
      <c r="L211" s="230"/>
      <c r="M211" s="230"/>
      <c r="N211" s="230"/>
      <c r="O211" s="237"/>
      <c r="P211" s="105"/>
      <c r="T211" s="155"/>
      <c r="U211" s="155"/>
    </row>
    <row r="212" spans="1:21" s="103" customFormat="1" ht="11.25" hidden="1">
      <c r="A212" s="146"/>
      <c r="B212" s="146"/>
      <c r="C212" s="135"/>
      <c r="D212" s="104"/>
      <c r="E212" s="160" t="s">
        <v>331</v>
      </c>
      <c r="F212" s="173"/>
      <c r="G212" s="167"/>
      <c r="H212" s="167"/>
      <c r="I212" s="167"/>
      <c r="J212" s="167"/>
      <c r="K212" s="167"/>
      <c r="L212" s="167"/>
      <c r="M212" s="167"/>
      <c r="N212" s="167"/>
      <c r="O212" s="238"/>
      <c r="P212" s="105"/>
      <c r="T212" s="155"/>
      <c r="U212" s="155"/>
    </row>
    <row r="213" spans="1:21" s="103" customFormat="1" ht="11.25">
      <c r="A213" s="146"/>
      <c r="B213" s="146"/>
      <c r="D213" s="104"/>
      <c r="E213" s="114"/>
      <c r="F213" s="169"/>
      <c r="G213" s="99"/>
      <c r="H213" s="99"/>
      <c r="I213" s="99"/>
      <c r="J213" s="99"/>
      <c r="K213" s="99"/>
      <c r="L213" s="99"/>
      <c r="M213" s="99"/>
      <c r="N213" s="99"/>
      <c r="O213" s="100"/>
      <c r="P213" s="105"/>
      <c r="T213" s="155"/>
      <c r="U213" s="155"/>
    </row>
    <row r="214" spans="1:21" s="103" customFormat="1" ht="11.25">
      <c r="A214" s="146"/>
      <c r="B214" s="146"/>
      <c r="C214" s="135" t="s">
        <v>604</v>
      </c>
      <c r="D214" s="104"/>
      <c r="E214" s="171" t="s">
        <v>332</v>
      </c>
      <c r="F214" s="166" t="s">
        <v>208</v>
      </c>
      <c r="G214" s="230"/>
      <c r="H214" s="230"/>
      <c r="I214" s="230"/>
      <c r="J214" s="230"/>
      <c r="K214" s="230"/>
      <c r="L214" s="230"/>
      <c r="M214" s="230"/>
      <c r="N214" s="230"/>
      <c r="O214" s="237"/>
      <c r="P214" s="105"/>
      <c r="T214" s="155"/>
      <c r="U214" s="155"/>
    </row>
    <row r="215" spans="1:21" s="103" customFormat="1" ht="11.25" hidden="1">
      <c r="A215" s="146"/>
      <c r="B215" s="146"/>
      <c r="C215" s="135"/>
      <c r="D215" s="104"/>
      <c r="E215" s="160" t="s">
        <v>333</v>
      </c>
      <c r="F215" s="173"/>
      <c r="G215" s="167"/>
      <c r="H215" s="167"/>
      <c r="I215" s="167"/>
      <c r="J215" s="167"/>
      <c r="K215" s="167"/>
      <c r="L215" s="167"/>
      <c r="M215" s="167"/>
      <c r="N215" s="167"/>
      <c r="O215" s="238"/>
      <c r="P215" s="105"/>
      <c r="T215" s="155"/>
      <c r="U215" s="155"/>
    </row>
    <row r="216" spans="1:21" s="103" customFormat="1" ht="11.25">
      <c r="A216" s="146"/>
      <c r="B216" s="146"/>
      <c r="D216" s="104"/>
      <c r="E216" s="114"/>
      <c r="F216" s="169"/>
      <c r="G216" s="99"/>
      <c r="H216" s="99"/>
      <c r="I216" s="99"/>
      <c r="J216" s="99"/>
      <c r="K216" s="99"/>
      <c r="L216" s="99"/>
      <c r="M216" s="99"/>
      <c r="N216" s="99"/>
      <c r="O216" s="100"/>
      <c r="P216" s="105"/>
      <c r="T216" s="155"/>
      <c r="U216" s="155"/>
    </row>
    <row r="217" spans="1:21" s="103" customFormat="1" ht="11.25">
      <c r="A217" s="146"/>
      <c r="B217" s="146"/>
      <c r="C217" s="135" t="s">
        <v>604</v>
      </c>
      <c r="D217" s="104"/>
      <c r="E217" s="171" t="s">
        <v>334</v>
      </c>
      <c r="F217" s="166" t="s">
        <v>211</v>
      </c>
      <c r="G217" s="230"/>
      <c r="H217" s="230"/>
      <c r="I217" s="230"/>
      <c r="J217" s="230"/>
      <c r="K217" s="230"/>
      <c r="L217" s="230"/>
      <c r="M217" s="230"/>
      <c r="N217" s="230"/>
      <c r="O217" s="237"/>
      <c r="P217" s="105"/>
      <c r="T217" s="155"/>
      <c r="U217" s="155"/>
    </row>
    <row r="218" spans="1:21" s="103" customFormat="1" ht="11.25" hidden="1">
      <c r="A218" s="146"/>
      <c r="B218" s="146"/>
      <c r="C218" s="135"/>
      <c r="D218" s="104"/>
      <c r="E218" s="160" t="s">
        <v>335</v>
      </c>
      <c r="F218" s="173"/>
      <c r="G218" s="167"/>
      <c r="H218" s="167"/>
      <c r="I218" s="167"/>
      <c r="J218" s="167"/>
      <c r="K218" s="167"/>
      <c r="L218" s="167"/>
      <c r="M218" s="167"/>
      <c r="N218" s="167"/>
      <c r="O218" s="238"/>
      <c r="P218" s="105"/>
      <c r="T218" s="155"/>
      <c r="U218" s="155"/>
    </row>
    <row r="219" spans="1:21" s="103" customFormat="1" ht="11.25">
      <c r="A219" s="146"/>
      <c r="B219" s="146"/>
      <c r="D219" s="104"/>
      <c r="E219" s="114"/>
      <c r="F219" s="169"/>
      <c r="G219" s="99"/>
      <c r="H219" s="99"/>
      <c r="I219" s="99"/>
      <c r="J219" s="99"/>
      <c r="K219" s="99"/>
      <c r="L219" s="99"/>
      <c r="M219" s="99"/>
      <c r="N219" s="99"/>
      <c r="O219" s="100"/>
      <c r="P219" s="105"/>
      <c r="T219" s="155"/>
      <c r="U219" s="155"/>
    </row>
    <row r="220" spans="1:21" s="103" customFormat="1" ht="11.25">
      <c r="A220" s="146"/>
      <c r="B220" s="146"/>
      <c r="C220" s="135" t="s">
        <v>604</v>
      </c>
      <c r="D220" s="104"/>
      <c r="E220" s="171" t="s">
        <v>723</v>
      </c>
      <c r="F220" s="166" t="s">
        <v>212</v>
      </c>
      <c r="G220" s="230"/>
      <c r="H220" s="230"/>
      <c r="I220" s="230"/>
      <c r="J220" s="230"/>
      <c r="K220" s="230"/>
      <c r="L220" s="230"/>
      <c r="M220" s="230"/>
      <c r="N220" s="230"/>
      <c r="O220" s="237"/>
      <c r="P220" s="105"/>
      <c r="T220" s="155"/>
      <c r="U220" s="155"/>
    </row>
    <row r="221" spans="1:21" s="103" customFormat="1" ht="11.25" hidden="1">
      <c r="A221" s="146"/>
      <c r="B221" s="146"/>
      <c r="C221" s="135"/>
      <c r="D221" s="104"/>
      <c r="E221" s="160" t="s">
        <v>724</v>
      </c>
      <c r="F221" s="173"/>
      <c r="G221" s="167"/>
      <c r="H221" s="167"/>
      <c r="I221" s="167"/>
      <c r="J221" s="167"/>
      <c r="K221" s="167"/>
      <c r="L221" s="167"/>
      <c r="M221" s="167"/>
      <c r="N221" s="167"/>
      <c r="O221" s="238"/>
      <c r="P221" s="105"/>
      <c r="T221" s="155"/>
      <c r="U221" s="155"/>
    </row>
    <row r="222" spans="1:21" s="103" customFormat="1" ht="11.25">
      <c r="A222" s="146"/>
      <c r="B222" s="146"/>
      <c r="D222" s="104"/>
      <c r="E222" s="114"/>
      <c r="F222" s="169"/>
      <c r="G222" s="99"/>
      <c r="H222" s="99"/>
      <c r="I222" s="99"/>
      <c r="J222" s="99"/>
      <c r="K222" s="99"/>
      <c r="L222" s="99"/>
      <c r="M222" s="99"/>
      <c r="N222" s="99"/>
      <c r="O222" s="100"/>
      <c r="P222" s="105"/>
      <c r="T222" s="155"/>
      <c r="U222" s="155"/>
    </row>
    <row r="223" spans="1:21" s="103" customFormat="1" ht="11.25">
      <c r="A223" s="146"/>
      <c r="B223" s="146"/>
      <c r="C223" s="135" t="s">
        <v>604</v>
      </c>
      <c r="D223" s="104"/>
      <c r="E223" s="225" t="s">
        <v>336</v>
      </c>
      <c r="F223" s="164" t="s">
        <v>213</v>
      </c>
      <c r="G223" s="230"/>
      <c r="H223" s="230"/>
      <c r="I223" s="230"/>
      <c r="J223" s="230"/>
      <c r="K223" s="230"/>
      <c r="L223" s="230"/>
      <c r="M223" s="230"/>
      <c r="N223" s="230"/>
      <c r="O223" s="237"/>
      <c r="P223" s="105"/>
      <c r="T223" s="155"/>
      <c r="U223" s="155"/>
    </row>
    <row r="224" spans="1:21" s="103" customFormat="1" ht="11.25">
      <c r="A224" s="146"/>
      <c r="B224" s="146"/>
      <c r="C224" s="135" t="s">
        <v>604</v>
      </c>
      <c r="D224" s="104"/>
      <c r="E224" s="225" t="s">
        <v>337</v>
      </c>
      <c r="F224" s="165" t="s">
        <v>215</v>
      </c>
      <c r="G224" s="230"/>
      <c r="H224" s="230"/>
      <c r="I224" s="230"/>
      <c r="J224" s="230"/>
      <c r="K224" s="230"/>
      <c r="L224" s="230"/>
      <c r="M224" s="230"/>
      <c r="N224" s="230"/>
      <c r="O224" s="237"/>
      <c r="P224" s="105"/>
      <c r="T224" s="155"/>
      <c r="U224" s="155"/>
    </row>
    <row r="225" spans="1:21" s="103" customFormat="1" ht="11.25" hidden="1">
      <c r="A225" s="146"/>
      <c r="B225" s="146"/>
      <c r="C225" s="135"/>
      <c r="D225" s="104"/>
      <c r="E225" s="160" t="s">
        <v>338</v>
      </c>
      <c r="F225" s="174"/>
      <c r="G225" s="167"/>
      <c r="H225" s="167"/>
      <c r="I225" s="167"/>
      <c r="J225" s="167"/>
      <c r="K225" s="167"/>
      <c r="L225" s="167"/>
      <c r="M225" s="167"/>
      <c r="N225" s="167"/>
      <c r="O225" s="238"/>
      <c r="P225" s="105"/>
      <c r="T225" s="155"/>
      <c r="U225" s="155"/>
    </row>
    <row r="226" spans="1:21" s="103" customFormat="1" ht="11.25">
      <c r="A226" s="146"/>
      <c r="B226" s="146"/>
      <c r="D226" s="104"/>
      <c r="E226" s="114"/>
      <c r="F226" s="172"/>
      <c r="G226" s="99"/>
      <c r="H226" s="99"/>
      <c r="I226" s="99"/>
      <c r="J226" s="99"/>
      <c r="K226" s="99"/>
      <c r="L226" s="99"/>
      <c r="M226" s="99"/>
      <c r="N226" s="99"/>
      <c r="O226" s="100"/>
      <c r="P226" s="105"/>
      <c r="T226" s="155"/>
      <c r="U226" s="155"/>
    </row>
    <row r="227" spans="1:21" s="103" customFormat="1" ht="11.25">
      <c r="A227" s="146"/>
      <c r="B227" s="146"/>
      <c r="C227" s="135" t="s">
        <v>604</v>
      </c>
      <c r="D227" s="104"/>
      <c r="E227" s="225" t="s">
        <v>339</v>
      </c>
      <c r="F227" s="165" t="s">
        <v>217</v>
      </c>
      <c r="G227" s="230"/>
      <c r="H227" s="230"/>
      <c r="I227" s="230"/>
      <c r="J227" s="230"/>
      <c r="K227" s="230"/>
      <c r="L227" s="230"/>
      <c r="M227" s="230"/>
      <c r="N227" s="230"/>
      <c r="O227" s="237"/>
      <c r="P227" s="105"/>
      <c r="T227" s="155"/>
      <c r="U227" s="155"/>
    </row>
    <row r="228" spans="1:21" s="103" customFormat="1" ht="11.25" hidden="1">
      <c r="A228" s="146"/>
      <c r="B228" s="146"/>
      <c r="C228" s="135"/>
      <c r="D228" s="104"/>
      <c r="E228" s="160" t="s">
        <v>340</v>
      </c>
      <c r="F228" s="174"/>
      <c r="G228" s="167"/>
      <c r="H228" s="167"/>
      <c r="I228" s="167"/>
      <c r="J228" s="167"/>
      <c r="K228" s="167"/>
      <c r="L228" s="167"/>
      <c r="M228" s="167"/>
      <c r="N228" s="167"/>
      <c r="O228" s="238"/>
      <c r="P228" s="105"/>
      <c r="T228" s="155"/>
      <c r="U228" s="155"/>
    </row>
    <row r="229" spans="1:21" s="103" customFormat="1" ht="11.25">
      <c r="A229" s="146"/>
      <c r="B229" s="146"/>
      <c r="D229" s="104"/>
      <c r="E229" s="114"/>
      <c r="F229" s="172"/>
      <c r="G229" s="99"/>
      <c r="H229" s="99"/>
      <c r="I229" s="99"/>
      <c r="J229" s="99"/>
      <c r="K229" s="99"/>
      <c r="L229" s="99"/>
      <c r="M229" s="99"/>
      <c r="N229" s="99"/>
      <c r="O229" s="100"/>
      <c r="P229" s="105"/>
      <c r="T229" s="155"/>
      <c r="U229" s="155"/>
    </row>
    <row r="230" spans="1:21" s="103" customFormat="1" ht="11.25">
      <c r="A230" s="146"/>
      <c r="B230" s="146"/>
      <c r="C230" s="135" t="s">
        <v>604</v>
      </c>
      <c r="D230" s="104"/>
      <c r="E230" s="225" t="s">
        <v>341</v>
      </c>
      <c r="F230" s="165" t="s">
        <v>220</v>
      </c>
      <c r="G230" s="230"/>
      <c r="H230" s="230"/>
      <c r="I230" s="230"/>
      <c r="J230" s="230"/>
      <c r="K230" s="230"/>
      <c r="L230" s="230"/>
      <c r="M230" s="230"/>
      <c r="N230" s="230"/>
      <c r="O230" s="237"/>
      <c r="P230" s="105"/>
      <c r="T230" s="155"/>
      <c r="U230" s="155"/>
    </row>
    <row r="231" spans="1:21" s="103" customFormat="1" ht="11.25" hidden="1">
      <c r="A231" s="146"/>
      <c r="B231" s="146"/>
      <c r="C231" s="135"/>
      <c r="D231" s="104"/>
      <c r="E231" s="160" t="s">
        <v>342</v>
      </c>
      <c r="F231" s="174"/>
      <c r="G231" s="167"/>
      <c r="H231" s="167"/>
      <c r="I231" s="167"/>
      <c r="J231" s="167"/>
      <c r="K231" s="167"/>
      <c r="L231" s="167"/>
      <c r="M231" s="167"/>
      <c r="N231" s="167"/>
      <c r="O231" s="238"/>
      <c r="P231" s="105"/>
      <c r="T231" s="155"/>
      <c r="U231" s="155"/>
    </row>
    <row r="232" spans="1:21" s="103" customFormat="1" ht="11.25">
      <c r="A232" s="146"/>
      <c r="B232" s="146"/>
      <c r="D232" s="104"/>
      <c r="E232" s="114"/>
      <c r="F232" s="172"/>
      <c r="G232" s="99"/>
      <c r="H232" s="99"/>
      <c r="I232" s="99"/>
      <c r="J232" s="99"/>
      <c r="K232" s="99"/>
      <c r="L232" s="99"/>
      <c r="M232" s="99"/>
      <c r="N232" s="99"/>
      <c r="O232" s="100"/>
      <c r="P232" s="105"/>
      <c r="T232" s="155"/>
      <c r="U232" s="155"/>
    </row>
    <row r="233" spans="1:21" s="103" customFormat="1" ht="11.25">
      <c r="A233" s="146"/>
      <c r="B233" s="146"/>
      <c r="C233" s="135" t="s">
        <v>604</v>
      </c>
      <c r="D233" s="104"/>
      <c r="E233" s="225" t="s">
        <v>343</v>
      </c>
      <c r="F233" s="164" t="s">
        <v>222</v>
      </c>
      <c r="G233" s="230"/>
      <c r="H233" s="230"/>
      <c r="I233" s="230"/>
      <c r="J233" s="230"/>
      <c r="K233" s="230"/>
      <c r="L233" s="230"/>
      <c r="M233" s="230"/>
      <c r="N233" s="230"/>
      <c r="O233" s="237"/>
      <c r="P233" s="105"/>
      <c r="T233" s="155"/>
      <c r="U233" s="155"/>
    </row>
    <row r="234" spans="1:21" s="103" customFormat="1" ht="11.25" hidden="1">
      <c r="A234" s="146"/>
      <c r="B234" s="146"/>
      <c r="C234" s="135"/>
      <c r="D234" s="104"/>
      <c r="E234" s="160" t="s">
        <v>344</v>
      </c>
      <c r="F234" s="175"/>
      <c r="G234" s="167"/>
      <c r="H234" s="167"/>
      <c r="I234" s="167"/>
      <c r="J234" s="167"/>
      <c r="K234" s="167"/>
      <c r="L234" s="167"/>
      <c r="M234" s="167"/>
      <c r="N234" s="167"/>
      <c r="O234" s="238"/>
      <c r="P234" s="105"/>
      <c r="T234" s="155"/>
      <c r="U234" s="155"/>
    </row>
    <row r="235" spans="1:21" s="103" customFormat="1" ht="11.25">
      <c r="A235" s="146"/>
      <c r="B235" s="146"/>
      <c r="D235" s="104"/>
      <c r="E235" s="114"/>
      <c r="F235" s="141"/>
      <c r="G235" s="99"/>
      <c r="H235" s="99"/>
      <c r="I235" s="99"/>
      <c r="J235" s="99"/>
      <c r="K235" s="99"/>
      <c r="L235" s="99"/>
      <c r="M235" s="99"/>
      <c r="N235" s="99"/>
      <c r="O235" s="100"/>
      <c r="P235" s="105"/>
      <c r="T235" s="155"/>
      <c r="U235" s="155"/>
    </row>
    <row r="236" spans="1:21" s="103" customFormat="1" ht="11.25">
      <c r="A236" s="146"/>
      <c r="B236" s="146"/>
      <c r="C236" s="135" t="s">
        <v>604</v>
      </c>
      <c r="D236" s="104"/>
      <c r="E236" s="226" t="s">
        <v>70</v>
      </c>
      <c r="F236" s="182" t="s">
        <v>345</v>
      </c>
      <c r="G236" s="230"/>
      <c r="H236" s="230"/>
      <c r="I236" s="230"/>
      <c r="J236" s="230"/>
      <c r="K236" s="230"/>
      <c r="L236" s="230"/>
      <c r="M236" s="230"/>
      <c r="N236" s="230"/>
      <c r="O236" s="237"/>
      <c r="P236" s="105"/>
      <c r="T236" s="155"/>
      <c r="U236" s="155"/>
    </row>
    <row r="237" spans="1:21" s="103" customFormat="1" ht="11.25" hidden="1">
      <c r="A237" s="146"/>
      <c r="B237" s="146"/>
      <c r="C237" s="135"/>
      <c r="D237" s="104"/>
      <c r="E237" s="160" t="s">
        <v>116</v>
      </c>
      <c r="F237" s="180"/>
      <c r="G237" s="167"/>
      <c r="H237" s="167"/>
      <c r="I237" s="167"/>
      <c r="J237" s="167"/>
      <c r="K237" s="167"/>
      <c r="L237" s="167"/>
      <c r="M237" s="167"/>
      <c r="N237" s="167"/>
      <c r="O237" s="238"/>
      <c r="P237" s="105"/>
      <c r="T237" s="155"/>
      <c r="U237" s="155"/>
    </row>
    <row r="238" spans="1:21" s="103" customFormat="1" ht="12" thickBot="1">
      <c r="A238" s="146"/>
      <c r="B238" s="146"/>
      <c r="D238" s="104"/>
      <c r="E238" s="123"/>
      <c r="F238" s="142"/>
      <c r="G238" s="71"/>
      <c r="H238" s="71"/>
      <c r="I238" s="71"/>
      <c r="J238" s="71"/>
      <c r="K238" s="71"/>
      <c r="L238" s="71"/>
      <c r="M238" s="71"/>
      <c r="N238" s="71"/>
      <c r="O238" s="124"/>
      <c r="P238" s="105"/>
      <c r="T238" s="155"/>
      <c r="U238" s="155"/>
    </row>
    <row r="239" spans="1:21" s="103" customFormat="1" ht="11.25">
      <c r="A239" s="146"/>
      <c r="B239" s="146"/>
      <c r="D239" s="104"/>
      <c r="E239" s="143"/>
      <c r="F239" s="144"/>
      <c r="G239" s="145"/>
      <c r="H239" s="145"/>
      <c r="I239" s="145"/>
      <c r="J239" s="145"/>
      <c r="K239" s="145"/>
      <c r="L239" s="145"/>
      <c r="M239" s="145"/>
      <c r="N239" s="145"/>
      <c r="O239" s="145"/>
      <c r="P239" s="105"/>
      <c r="T239" s="155"/>
      <c r="U239" s="155"/>
    </row>
    <row r="240" spans="4:16" ht="11.25">
      <c r="D240" s="32"/>
      <c r="P240" s="107"/>
    </row>
    <row r="241" spans="4:15" ht="11.25">
      <c r="D241" s="34"/>
      <c r="E241" s="34"/>
      <c r="F241" s="34"/>
      <c r="G241" s="34"/>
      <c r="H241" s="34"/>
      <c r="I241" s="34"/>
      <c r="J241" s="34"/>
      <c r="K241" s="34"/>
      <c r="L241" s="34"/>
      <c r="M241" s="34"/>
      <c r="N241" s="34"/>
      <c r="O241" s="34"/>
    </row>
  </sheetData>
  <sheetProtection password="E4D4" sheet="1" objects="1" scenarios="1" formatColumns="0" formatRows="0"/>
  <mergeCells count="12">
    <mergeCell ref="N4:P4"/>
    <mergeCell ref="N5:P5"/>
    <mergeCell ref="N6:P6"/>
    <mergeCell ref="N7:P7"/>
    <mergeCell ref="O8:P8"/>
    <mergeCell ref="D11:P11"/>
    <mergeCell ref="G16:I16"/>
    <mergeCell ref="J16:K16"/>
    <mergeCell ref="L16:O16"/>
    <mergeCell ref="D12:P12"/>
    <mergeCell ref="E16:E17"/>
    <mergeCell ref="F16:F17"/>
  </mergeCells>
  <hyperlinks>
    <hyperlink ref="C21" location="Ф.13!C1" display="-"/>
    <hyperlink ref="C22" location="Ф.13!C1" display="-"/>
    <hyperlink ref="C23" location="Ф.13!C1" display="-"/>
    <hyperlink ref="C24" location="Ф.13!C1" display="-"/>
    <hyperlink ref="C27" location="Ф.13!C1" display="-"/>
    <hyperlink ref="C30" location="Ф.13!C1" display="-"/>
    <hyperlink ref="C33" location="Ф.13!C1" display="-"/>
    <hyperlink ref="C36" location="Ф.13!C1" display="-"/>
    <hyperlink ref="C37" location="Ф.13!C1" display="-"/>
    <hyperlink ref="C40" location="Ф.13!C1" display="-"/>
    <hyperlink ref="C43" location="Ф.13!C1" display="-"/>
    <hyperlink ref="C46" location="Ф.13!C1" display="-"/>
    <hyperlink ref="C49" location="Ф.13!C1" display="-"/>
    <hyperlink ref="C50" location="Ф.13!C1" display="-"/>
    <hyperlink ref="C53" location="Ф.13!C1" display="-"/>
    <hyperlink ref="C56" location="Ф.13!C1" display="-"/>
    <hyperlink ref="C59" location="Ф.13!C1" display="-"/>
    <hyperlink ref="C62" location="Ф.13!C1" display="-"/>
    <hyperlink ref="C63" location="Ф.13!C1" display="-"/>
    <hyperlink ref="C64" location="Ф.13!C1" display="-"/>
    <hyperlink ref="C65" location="Ф.13!C1" display="-"/>
    <hyperlink ref="C68" location="Ф.13!C1" display="-"/>
    <hyperlink ref="C71" location="Ф.13!C1" display="-"/>
    <hyperlink ref="C74" location="Ф.13!C1" display="-"/>
    <hyperlink ref="C77" location="Ф.13!C1" display="-"/>
    <hyperlink ref="C78" location="Ф.13!C1" display="-"/>
    <hyperlink ref="C81" location="Ф.13!C1" display="-"/>
    <hyperlink ref="C84" location="Ф.13!C1" display="-"/>
    <hyperlink ref="C87" location="Ф.13!C1" display="-"/>
    <hyperlink ref="C90" location="Ф.13!C1" display="-"/>
    <hyperlink ref="C91" location="Ф.13!C1" display="-"/>
    <hyperlink ref="C94" location="Ф.13!C1" display="-"/>
    <hyperlink ref="C97" location="Ф.13!C1" display="-"/>
    <hyperlink ref="C100" location="Ф.13!C1" display="-"/>
    <hyperlink ref="C103" location="Ф.13!C1" display="-"/>
    <hyperlink ref="C106" location="Ф.13!C1" display="-"/>
    <hyperlink ref="C109" location="Ф.13!C1" display="-"/>
    <hyperlink ref="C112" location="Ф.13!C1" display="-"/>
    <hyperlink ref="C113" location="Ф.13!C1" display="-"/>
    <hyperlink ref="C114" location="Ф.13!C1" display="-"/>
    <hyperlink ref="C115" location="Ф.13!C1" display="-"/>
    <hyperlink ref="C118" location="Ф.13!C1" display="-"/>
    <hyperlink ref="C121" location="Ф.13!C1" display="-"/>
    <hyperlink ref="C124" location="Ф.13!C1" display="-"/>
    <hyperlink ref="C127" location="Ф.13!C1" display="-"/>
    <hyperlink ref="C128" location="Ф.13!C1" display="-"/>
    <hyperlink ref="C131" location="Ф.13!C1" display="-"/>
    <hyperlink ref="C134" location="Ф.13!C1" display="-"/>
    <hyperlink ref="C137" location="Ф.13!C1" display="-"/>
    <hyperlink ref="C140" location="Ф.13!C1" display="-"/>
    <hyperlink ref="C141" location="Ф.13!C1" display="-"/>
    <hyperlink ref="C144" location="Ф.13!C1" display="-"/>
    <hyperlink ref="C147" location="Ф.13!C1" display="-"/>
    <hyperlink ref="C150" location="Ф.13!C1" display="-"/>
    <hyperlink ref="C154" location="Ф.13!C1" display="-"/>
    <hyperlink ref="C155" location="Ф.13!C1" display="-"/>
    <hyperlink ref="C156" location="Ф.13!C1" display="-"/>
    <hyperlink ref="C157" location="Ф.13!C1" display="-"/>
    <hyperlink ref="C160" location="Ф.13!C1" display="-"/>
    <hyperlink ref="C163" location="Ф.13!C1" display="-"/>
    <hyperlink ref="C166" location="Ф.13!C1" display="-"/>
    <hyperlink ref="C169" location="Ф.13!C1" display="-"/>
    <hyperlink ref="C170" location="Ф.13!C1" display="-"/>
    <hyperlink ref="C173" location="Ф.13!C1" display="-"/>
    <hyperlink ref="C176" location="Ф.13!C1" display="-"/>
    <hyperlink ref="C179" location="Ф.13!C1" display="-"/>
    <hyperlink ref="C182" location="Ф.13!C1" display="-"/>
    <hyperlink ref="C183" location="Ф.13!C1" display="-"/>
    <hyperlink ref="C186" location="Ф.13!C1" display="-"/>
    <hyperlink ref="C189" location="Ф.13!C1" display="-"/>
    <hyperlink ref="C192" location="Ф.13!C1" display="-"/>
    <hyperlink ref="C195" location="Ф.13!C1" display="-"/>
    <hyperlink ref="C196" location="Ф.13!C1" display="-"/>
    <hyperlink ref="C197" location="Ф.13!C1" display="-"/>
    <hyperlink ref="C198" location="Ф.13!C1" display="-"/>
    <hyperlink ref="C201" location="Ф.13!C1" display="-"/>
    <hyperlink ref="C204" location="Ф.13!C1" display="-"/>
    <hyperlink ref="C207" location="Ф.13!C1" display="-"/>
    <hyperlink ref="C210" location="Ф.13!C1" display="-"/>
    <hyperlink ref="C211" location="Ф.13!C1" display="-"/>
    <hyperlink ref="C214" location="Ф.13!C1" display="-"/>
    <hyperlink ref="C217" location="Ф.13!C1" display="-"/>
    <hyperlink ref="C220" location="Ф.13!C1" display="-"/>
    <hyperlink ref="C223" location="Ф.13!C1" display="-"/>
    <hyperlink ref="C224" location="Ф.13!C1" display="-"/>
    <hyperlink ref="C227" location="Ф.13!C1" display="-"/>
    <hyperlink ref="C230" location="Ф.13!C1" display="-"/>
    <hyperlink ref="C233" location="Ф.13!C1" display="-"/>
    <hyperlink ref="C236" location="Ф.13!C1" display="-"/>
  </hyperlinks>
  <printOptions/>
  <pageMargins left="0.7086614173228347" right="0.7086614173228347" top="0.7480314960629921" bottom="0.7480314960629921" header="0.31496062992125984" footer="0.31496062992125984"/>
  <pageSetup fitToHeight="1000" fitToWidth="1" horizontalDpi="600" verticalDpi="600" orientation="landscape" paperSize="9" scale="66" r:id="rId2"/>
  <legacyDrawing r:id="rId1"/>
</worksheet>
</file>

<file path=xl/worksheets/sheet16.xml><?xml version="1.0" encoding="utf-8"?>
<worksheet xmlns="http://schemas.openxmlformats.org/spreadsheetml/2006/main" xmlns:r="http://schemas.openxmlformats.org/officeDocument/2006/relationships">
  <sheetPr codeName="Sheet_16">
    <pageSetUpPr fitToPage="1"/>
  </sheetPr>
  <dimension ref="A4:H22"/>
  <sheetViews>
    <sheetView showGridLines="0" zoomScalePageLayoutView="0" workbookViewId="0" topLeftCell="C4">
      <selection activeCell="C4" sqref="C4"/>
    </sheetView>
  </sheetViews>
  <sheetFormatPr defaultColWidth="9.140625" defaultRowHeight="11.25"/>
  <cols>
    <col min="1" max="2" width="0" style="46" hidden="1" customWidth="1"/>
    <col min="3" max="3" width="15.7109375" style="0" customWidth="1"/>
    <col min="5" max="5" width="22.140625" style="0" customWidth="1"/>
    <col min="6" max="6" width="59.28125" style="0" customWidth="1"/>
    <col min="7" max="7" width="16.28125" style="0" customWidth="1"/>
    <col min="8" max="8" width="9.140625" style="0" customWidth="1"/>
  </cols>
  <sheetData>
    <row r="1" s="46" customFormat="1" ht="11.25" hidden="1"/>
    <row r="2" s="46" customFormat="1" ht="11.25" hidden="1"/>
    <row r="3" s="46" customFormat="1" ht="11.25" hidden="1"/>
    <row r="4" spans="7:8" ht="11.25">
      <c r="G4" s="447" t="str">
        <f>FORMCODE</f>
        <v>EE.INVEST.QV.4.178</v>
      </c>
      <c r="H4" s="447"/>
    </row>
    <row r="5" spans="7:8" ht="11.25">
      <c r="G5" s="447" t="str">
        <f>VERSION</f>
        <v>Версия 1.5.2</v>
      </c>
      <c r="H5" s="447"/>
    </row>
    <row r="6" spans="7:8" ht="11.25">
      <c r="G6" s="76"/>
      <c r="H6" s="76"/>
    </row>
    <row r="7" spans="7:8" ht="12" thickBot="1">
      <c r="G7" s="556"/>
      <c r="H7" s="556"/>
    </row>
    <row r="8" spans="1:8" s="94" customFormat="1" ht="15" customHeight="1">
      <c r="A8" s="93"/>
      <c r="B8" s="93"/>
      <c r="D8" s="493" t="s">
        <v>48</v>
      </c>
      <c r="E8" s="494"/>
      <c r="F8" s="494"/>
      <c r="G8" s="494"/>
      <c r="H8" s="495"/>
    </row>
    <row r="9" spans="1:8" s="94" customFormat="1" ht="15" customHeight="1" thickBot="1">
      <c r="A9" s="93"/>
      <c r="B9" s="93"/>
      <c r="D9" s="557">
        <f>COMPANY</f>
        <v>0</v>
      </c>
      <c r="E9" s="558"/>
      <c r="F9" s="558"/>
      <c r="G9" s="558"/>
      <c r="H9" s="559"/>
    </row>
    <row r="10" spans="4:8" ht="11.25">
      <c r="D10" s="455"/>
      <c r="E10" s="455"/>
      <c r="F10" s="455"/>
      <c r="G10" s="455"/>
      <c r="H10" s="455"/>
    </row>
    <row r="11" spans="4:8" ht="15" customHeight="1" thickBot="1">
      <c r="D11" s="33"/>
      <c r="E11" s="34"/>
      <c r="F11" s="34"/>
      <c r="G11" s="34"/>
      <c r="H11" s="37"/>
    </row>
    <row r="12" spans="4:8" ht="29.25" customHeight="1">
      <c r="D12" s="32"/>
      <c r="E12" s="566"/>
      <c r="F12" s="567"/>
      <c r="G12" s="568"/>
      <c r="H12" s="38"/>
    </row>
    <row r="13" spans="4:8" ht="29.25" customHeight="1">
      <c r="D13" s="32"/>
      <c r="E13" s="569"/>
      <c r="F13" s="570"/>
      <c r="G13" s="571"/>
      <c r="H13" s="38"/>
    </row>
    <row r="14" spans="4:8" ht="29.25" customHeight="1">
      <c r="D14" s="32"/>
      <c r="E14" s="560"/>
      <c r="F14" s="561"/>
      <c r="G14" s="562"/>
      <c r="H14" s="38"/>
    </row>
    <row r="15" spans="4:8" ht="29.25" customHeight="1">
      <c r="D15" s="32"/>
      <c r="E15" s="560"/>
      <c r="F15" s="561"/>
      <c r="G15" s="562"/>
      <c r="H15" s="38"/>
    </row>
    <row r="16" spans="4:8" ht="29.25" customHeight="1">
      <c r="D16" s="32"/>
      <c r="E16" s="560"/>
      <c r="F16" s="561"/>
      <c r="G16" s="562"/>
      <c r="H16" s="38"/>
    </row>
    <row r="17" spans="4:8" ht="29.25" customHeight="1">
      <c r="D17" s="32"/>
      <c r="E17" s="560"/>
      <c r="F17" s="561"/>
      <c r="G17" s="562"/>
      <c r="H17" s="38"/>
    </row>
    <row r="18" spans="4:8" ht="29.25" customHeight="1">
      <c r="D18" s="32"/>
      <c r="E18" s="560"/>
      <c r="F18" s="561"/>
      <c r="G18" s="562"/>
      <c r="H18" s="38"/>
    </row>
    <row r="19" spans="1:8" s="59" customFormat="1" ht="29.25" customHeight="1">
      <c r="A19" s="60"/>
      <c r="B19" s="60"/>
      <c r="D19" s="32"/>
      <c r="E19" s="560"/>
      <c r="F19" s="561"/>
      <c r="G19" s="562"/>
      <c r="H19" s="38"/>
    </row>
    <row r="20" spans="1:8" s="59" customFormat="1" ht="29.25" customHeight="1">
      <c r="A20" s="60"/>
      <c r="B20" s="60"/>
      <c r="D20" s="32"/>
      <c r="E20" s="560"/>
      <c r="F20" s="561"/>
      <c r="G20" s="562"/>
      <c r="H20" s="38"/>
    </row>
    <row r="21" spans="1:8" s="59" customFormat="1" ht="29.25" customHeight="1" thickBot="1">
      <c r="A21" s="60"/>
      <c r="B21" s="60"/>
      <c r="D21" s="32"/>
      <c r="E21" s="563"/>
      <c r="F21" s="564"/>
      <c r="G21" s="565"/>
      <c r="H21" s="38"/>
    </row>
    <row r="22" spans="4:8" ht="15" customHeight="1">
      <c r="D22" s="35"/>
      <c r="E22" s="36"/>
      <c r="F22" s="36"/>
      <c r="G22" s="36"/>
      <c r="H22" s="39"/>
    </row>
  </sheetData>
  <sheetProtection password="E4D4" sheet="1" formatColumns="0" formatRows="0"/>
  <mergeCells count="16">
    <mergeCell ref="E18:G18"/>
    <mergeCell ref="E19:G19"/>
    <mergeCell ref="E20:G20"/>
    <mergeCell ref="E21:G21"/>
    <mergeCell ref="E12:G12"/>
    <mergeCell ref="E13:G13"/>
    <mergeCell ref="E14:G14"/>
    <mergeCell ref="E15:G15"/>
    <mergeCell ref="E16:G16"/>
    <mergeCell ref="E17:G17"/>
    <mergeCell ref="G4:H4"/>
    <mergeCell ref="G5:H5"/>
    <mergeCell ref="G7:H7"/>
    <mergeCell ref="D8:H8"/>
    <mergeCell ref="D9:H9"/>
    <mergeCell ref="D10:H10"/>
  </mergeCells>
  <dataValidations count="1">
    <dataValidation type="textLength" allowBlank="1" showInputMessage="1" showErrorMessage="1" sqref="E12:G21">
      <formula1>0</formula1>
      <formula2>900</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sheetPr codeName="Sheet_06">
    <pageSetUpPr fitToPage="1"/>
  </sheetPr>
  <dimension ref="A4:H21"/>
  <sheetViews>
    <sheetView showGridLines="0" zoomScale="85" zoomScaleNormal="85" zoomScalePageLayoutView="0" workbookViewId="0" topLeftCell="C4">
      <selection activeCell="C4" sqref="C4"/>
    </sheetView>
  </sheetViews>
  <sheetFormatPr defaultColWidth="9.140625" defaultRowHeight="11.25"/>
  <cols>
    <col min="1" max="2" width="0" style="46" hidden="1" customWidth="1"/>
    <col min="5" max="5" width="26.57421875" style="0" customWidth="1"/>
    <col min="6" max="6" width="63.140625" style="0" customWidth="1"/>
    <col min="7" max="7" width="16.28125" style="0" customWidth="1"/>
    <col min="8" max="8" width="9.140625" style="0" customWidth="1"/>
  </cols>
  <sheetData>
    <row r="1" s="46" customFormat="1" ht="11.25" hidden="1"/>
    <row r="2" s="46" customFormat="1" ht="11.25" hidden="1"/>
    <row r="3" s="46" customFormat="1" ht="11.25" hidden="1"/>
    <row r="4" ht="11.25">
      <c r="H4" s="45"/>
    </row>
    <row r="5" ht="12" thickBot="1">
      <c r="H5" s="45"/>
    </row>
    <row r="6" spans="1:8" s="94" customFormat="1" ht="15" customHeight="1">
      <c r="A6" s="93"/>
      <c r="B6" s="93"/>
      <c r="D6" s="493" t="s">
        <v>24</v>
      </c>
      <c r="E6" s="494"/>
      <c r="F6" s="494"/>
      <c r="G6" s="494"/>
      <c r="H6" s="495"/>
    </row>
    <row r="7" spans="1:8" s="94" customFormat="1" ht="15" customHeight="1" thickBot="1">
      <c r="A7" s="93"/>
      <c r="B7" s="93"/>
      <c r="D7" s="557">
        <f>Титульный!F14</f>
        <v>0</v>
      </c>
      <c r="E7" s="558"/>
      <c r="F7" s="558"/>
      <c r="G7" s="558"/>
      <c r="H7" s="559"/>
    </row>
    <row r="8" spans="4:8" ht="11.25">
      <c r="D8" s="572"/>
      <c r="E8" s="572"/>
      <c r="F8" s="572"/>
      <c r="G8" s="572"/>
      <c r="H8" s="572"/>
    </row>
    <row r="9" spans="4:8" ht="15" customHeight="1" thickBot="1">
      <c r="D9" s="33"/>
      <c r="E9" s="34"/>
      <c r="F9" s="34"/>
      <c r="G9" s="34"/>
      <c r="H9" s="37"/>
    </row>
    <row r="10" spans="4:8" ht="18" customHeight="1" thickBot="1">
      <c r="D10" s="32"/>
      <c r="E10" s="62" t="s">
        <v>25</v>
      </c>
      <c r="F10" s="63" t="s">
        <v>26</v>
      </c>
      <c r="G10" s="64" t="s">
        <v>27</v>
      </c>
      <c r="H10" s="38"/>
    </row>
    <row r="11" spans="1:8" s="59" customFormat="1" ht="15" customHeight="1">
      <c r="A11" s="60"/>
      <c r="B11" s="60"/>
      <c r="D11" s="32"/>
      <c r="E11" s="61">
        <v>1</v>
      </c>
      <c r="F11" s="41">
        <v>2</v>
      </c>
      <c r="G11" s="41">
        <v>3</v>
      </c>
      <c r="H11" s="38"/>
    </row>
    <row r="12" spans="1:8" s="59" customFormat="1" ht="11.25">
      <c r="A12" s="60"/>
      <c r="B12" s="60"/>
      <c r="D12" s="32"/>
      <c r="E12" s="149"/>
      <c r="F12" s="66"/>
      <c r="G12" s="65"/>
      <c r="H12" s="38"/>
    </row>
    <row r="13" spans="1:8" s="59" customFormat="1" ht="11.25" hidden="1">
      <c r="A13" s="60"/>
      <c r="B13" s="60"/>
      <c r="D13" s="32"/>
      <c r="E13" s="67"/>
      <c r="F13" s="66"/>
      <c r="G13" s="65"/>
      <c r="H13" s="38"/>
    </row>
    <row r="14" spans="4:8" ht="15" customHeight="1">
      <c r="D14" s="35"/>
      <c r="E14" s="36"/>
      <c r="F14" s="36"/>
      <c r="G14" s="36"/>
      <c r="H14" s="39"/>
    </row>
    <row r="16" ht="11.25">
      <c r="E16" s="75"/>
    </row>
    <row r="17" ht="11.25">
      <c r="E17" s="75"/>
    </row>
    <row r="18" ht="11.25">
      <c r="E18" s="75"/>
    </row>
    <row r="19" ht="11.25">
      <c r="E19" s="75"/>
    </row>
    <row r="20" ht="11.25">
      <c r="E20" s="75"/>
    </row>
    <row r="21" ht="11.25">
      <c r="E21" s="75"/>
    </row>
  </sheetData>
  <sheetProtection password="E4D4" sheet="1" scenarios="1" formatColumns="0" formatRows="0"/>
  <mergeCells count="3">
    <mergeCell ref="D6:H6"/>
    <mergeCell ref="D7:H7"/>
    <mergeCell ref="D8:H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codeName="Sheet_04">
    <tabColor rgb="FFFF0000"/>
  </sheetPr>
  <dimension ref="A9:AO114"/>
  <sheetViews>
    <sheetView showGridLines="0" zoomScale="85" zoomScaleNormal="85" zoomScalePageLayoutView="0" workbookViewId="0" topLeftCell="A1">
      <selection activeCell="C31" sqref="C31"/>
    </sheetView>
  </sheetViews>
  <sheetFormatPr defaultColWidth="9.140625" defaultRowHeight="11.25"/>
  <cols>
    <col min="1" max="2" width="9.140625" style="354" customWidth="1"/>
    <col min="3" max="3" width="12.7109375" style="1" customWidth="1"/>
    <col min="4" max="4" width="9.140625" style="1" customWidth="1"/>
    <col min="5" max="5" width="16.28125" style="1" customWidth="1"/>
    <col min="6" max="6" width="9.140625" style="1" customWidth="1"/>
    <col min="7" max="7" width="92.421875" style="1" customWidth="1"/>
    <col min="8" max="8" width="35.00390625" style="1" bestFit="1" customWidth="1"/>
    <col min="9" max="12" width="10.140625" style="1" customWidth="1"/>
    <col min="13" max="14" width="10.140625" style="108" customWidth="1"/>
    <col min="15" max="22" width="10.140625" style="1" customWidth="1"/>
    <col min="23" max="26" width="9.140625" style="1" customWidth="1"/>
    <col min="27" max="28" width="9.140625" style="156" customWidth="1"/>
    <col min="29" max="16384" width="9.140625" style="1" customWidth="1"/>
  </cols>
  <sheetData>
    <row r="9" spans="13:14" ht="11.25">
      <c r="M9" s="46"/>
      <c r="N9" s="46"/>
    </row>
    <row r="13" spans="1:28" ht="11.25">
      <c r="A13" s="146"/>
      <c r="B13" s="146">
        <f>ROW(B15)-ROW()+1</f>
        <v>3</v>
      </c>
      <c r="C13" s="102" t="s">
        <v>109</v>
      </c>
      <c r="D13" s="32"/>
      <c r="E13" s="429"/>
      <c r="F13" s="418"/>
      <c r="G13" s="432"/>
      <c r="H13" s="115" t="s">
        <v>98</v>
      </c>
      <c r="I13" s="119">
        <f aca="true" t="shared" si="0" ref="I13:N13">SUM(I14:I15)</f>
        <v>0</v>
      </c>
      <c r="J13" s="119">
        <f>SUM(J14:J15)-J15</f>
        <v>0</v>
      </c>
      <c r="K13" s="119">
        <f t="shared" si="0"/>
        <v>0</v>
      </c>
      <c r="L13" s="119">
        <f t="shared" si="0"/>
        <v>0</v>
      </c>
      <c r="M13" s="119">
        <f t="shared" si="0"/>
        <v>0</v>
      </c>
      <c r="N13" s="119">
        <f t="shared" si="0"/>
        <v>0</v>
      </c>
      <c r="O13" s="421"/>
      <c r="P13" s="421"/>
      <c r="Q13" s="421"/>
      <c r="R13" s="435">
        <f>J13-I13</f>
        <v>0</v>
      </c>
      <c r="S13" s="435">
        <f>IF(I13=0,0,ABS(R13/I13*100))</f>
        <v>0</v>
      </c>
      <c r="T13" s="421"/>
      <c r="U13" s="421"/>
      <c r="V13" s="415"/>
      <c r="W13" s="101"/>
      <c r="AA13" s="106"/>
      <c r="AB13" s="106"/>
    </row>
    <row r="14" spans="1:28" ht="12" thickBot="1">
      <c r="A14" s="146"/>
      <c r="B14" s="146">
        <v>1</v>
      </c>
      <c r="D14" s="32"/>
      <c r="E14" s="430"/>
      <c r="F14" s="419"/>
      <c r="G14" s="433"/>
      <c r="H14" s="118"/>
      <c r="I14" s="117"/>
      <c r="J14" s="117"/>
      <c r="K14" s="117"/>
      <c r="L14" s="117"/>
      <c r="M14" s="117"/>
      <c r="N14" s="117"/>
      <c r="O14" s="421"/>
      <c r="P14" s="421"/>
      <c r="Q14" s="421"/>
      <c r="R14" s="436"/>
      <c r="S14" s="436"/>
      <c r="T14" s="421"/>
      <c r="U14" s="421"/>
      <c r="V14" s="416"/>
      <c r="W14" s="101"/>
      <c r="AA14" s="106"/>
      <c r="AB14" s="106"/>
    </row>
    <row r="15" spans="1:28" ht="12" thickBot="1">
      <c r="A15" s="146"/>
      <c r="B15" s="146">
        <v>1</v>
      </c>
      <c r="D15" s="32"/>
      <c r="E15" s="431"/>
      <c r="F15" s="420"/>
      <c r="G15" s="434"/>
      <c r="H15" s="127" t="s">
        <v>99</v>
      </c>
      <c r="I15" s="150" t="s">
        <v>127</v>
      </c>
      <c r="J15" s="151"/>
      <c r="K15" s="200"/>
      <c r="L15" s="201"/>
      <c r="M15" s="201"/>
      <c r="N15" s="202"/>
      <c r="O15" s="421"/>
      <c r="P15" s="421"/>
      <c r="Q15" s="421"/>
      <c r="R15" s="437"/>
      <c r="S15" s="437"/>
      <c r="T15" s="421"/>
      <c r="U15" s="421"/>
      <c r="V15" s="417"/>
      <c r="W15" s="101"/>
      <c r="AA15" s="106"/>
      <c r="AB15" s="106"/>
    </row>
    <row r="21" spans="1:41" ht="11.25">
      <c r="A21" s="146"/>
      <c r="B21" s="146">
        <v>1</v>
      </c>
      <c r="D21" s="32"/>
      <c r="E21" s="337"/>
      <c r="F21" s="395"/>
      <c r="G21" s="212">
        <f>SUM(H21:K21)</f>
        <v>0</v>
      </c>
      <c r="H21" s="213"/>
      <c r="I21" s="213"/>
      <c r="J21" s="213"/>
      <c r="K21" s="213"/>
      <c r="L21" s="212">
        <f>SUM(M21:P21)</f>
        <v>0</v>
      </c>
      <c r="M21" s="213"/>
      <c r="N21" s="213"/>
      <c r="O21" s="213"/>
      <c r="P21" s="213"/>
      <c r="Q21" s="212">
        <f>SUM(R21:U21)</f>
        <v>0</v>
      </c>
      <c r="R21" s="213"/>
      <c r="S21" s="213"/>
      <c r="T21" s="213"/>
      <c r="U21" s="213"/>
      <c r="V21" s="212">
        <f>SUM(W21:Z21)</f>
        <v>0</v>
      </c>
      <c r="W21" s="213"/>
      <c r="X21" s="213"/>
      <c r="Y21" s="213"/>
      <c r="Z21" s="213"/>
      <c r="AA21" s="230"/>
      <c r="AB21" s="230"/>
      <c r="AC21" s="230"/>
      <c r="AD21" s="230"/>
      <c r="AE21" s="396"/>
      <c r="AF21" s="307"/>
      <c r="AG21" s="308"/>
      <c r="AH21" s="117"/>
      <c r="AI21" s="397"/>
      <c r="AJ21" s="309"/>
      <c r="AK21" s="308"/>
      <c r="AL21" s="308"/>
      <c r="AM21" s="316"/>
      <c r="AN21" s="310"/>
      <c r="AO21" s="101"/>
    </row>
    <row r="26" spans="1:16" ht="11.25">
      <c r="A26" s="146"/>
      <c r="B26" s="146">
        <v>1</v>
      </c>
      <c r="D26" s="32"/>
      <c r="E26" s="336"/>
      <c r="F26" s="315"/>
      <c r="G26" s="317"/>
      <c r="H26" s="317"/>
      <c r="I26" s="317"/>
      <c r="J26" s="311"/>
      <c r="K26" s="311"/>
      <c r="L26" s="312"/>
      <c r="M26" s="312" t="s">
        <v>585</v>
      </c>
      <c r="N26" s="312"/>
      <c r="O26" s="313" t="s">
        <v>585</v>
      </c>
      <c r="P26" s="314"/>
    </row>
    <row r="31" spans="1:23" s="320" customFormat="1" ht="11.25">
      <c r="A31" s="393"/>
      <c r="B31" s="146">
        <v>1</v>
      </c>
      <c r="C31" s="321"/>
      <c r="D31" s="32"/>
      <c r="E31" s="336"/>
      <c r="F31" s="324"/>
      <c r="G31" s="322"/>
      <c r="H31" s="322"/>
      <c r="I31" s="322"/>
      <c r="J31" s="322"/>
      <c r="K31" s="322"/>
      <c r="L31" s="322"/>
      <c r="M31" s="322"/>
      <c r="N31" s="322"/>
      <c r="O31" s="322"/>
      <c r="P31" s="322"/>
      <c r="Q31" s="322"/>
      <c r="R31" s="322"/>
      <c r="S31" s="322"/>
      <c r="T31" s="322"/>
      <c r="U31" s="322"/>
      <c r="V31" s="323"/>
      <c r="W31" s="101"/>
    </row>
    <row r="40" spans="16:29" ht="12" thickBot="1">
      <c r="P40" s="353"/>
      <c r="Q40" s="59"/>
      <c r="AA40" s="1"/>
      <c r="AC40" s="156"/>
    </row>
    <row r="41" spans="1:30" ht="12" thickBot="1">
      <c r="A41" s="146"/>
      <c r="B41" s="146">
        <f>ROW(B50)-ROW()+1</f>
        <v>10</v>
      </c>
      <c r="D41" s="32"/>
      <c r="E41" s="347"/>
      <c r="F41" s="427" t="s">
        <v>593</v>
      </c>
      <c r="G41" s="428"/>
      <c r="H41" s="407"/>
      <c r="I41" s="408"/>
      <c r="J41" s="408"/>
      <c r="K41" s="408"/>
      <c r="L41" s="408"/>
      <c r="M41" s="409"/>
      <c r="N41" s="338"/>
      <c r="O41" s="338"/>
      <c r="P41" s="348"/>
      <c r="Q41" s="101"/>
      <c r="AA41" s="1"/>
      <c r="AB41" s="1"/>
      <c r="AC41" s="156"/>
      <c r="AD41" s="156"/>
    </row>
    <row r="42" spans="1:30" ht="12" thickBot="1">
      <c r="A42" s="146"/>
      <c r="B42" s="146"/>
      <c r="D42" s="32"/>
      <c r="E42" s="347"/>
      <c r="F42" s="339"/>
      <c r="G42" s="339"/>
      <c r="H42" s="338"/>
      <c r="I42" s="338"/>
      <c r="J42" s="338"/>
      <c r="K42" s="338"/>
      <c r="L42" s="338"/>
      <c r="M42" s="338"/>
      <c r="N42" s="338"/>
      <c r="O42" s="338"/>
      <c r="P42" s="348"/>
      <c r="Q42" s="101"/>
      <c r="AA42" s="1"/>
      <c r="AB42" s="1"/>
      <c r="AC42" s="156"/>
      <c r="AD42" s="156"/>
    </row>
    <row r="43" spans="1:30" ht="12" thickBot="1">
      <c r="A43" s="146"/>
      <c r="B43" s="146"/>
      <c r="D43" s="32"/>
      <c r="E43" s="347"/>
      <c r="F43" s="410" t="s">
        <v>594</v>
      </c>
      <c r="G43" s="411"/>
      <c r="H43" s="394"/>
      <c r="I43" s="340"/>
      <c r="J43" s="340"/>
      <c r="K43" s="340"/>
      <c r="L43" s="340"/>
      <c r="M43" s="340"/>
      <c r="N43" s="340"/>
      <c r="O43" s="340"/>
      <c r="P43" s="349"/>
      <c r="Q43" s="101"/>
      <c r="AA43" s="1"/>
      <c r="AB43" s="1"/>
      <c r="AC43" s="156"/>
      <c r="AD43" s="156"/>
    </row>
    <row r="44" spans="1:30" ht="12" thickBot="1">
      <c r="A44" s="146"/>
      <c r="B44" s="146"/>
      <c r="D44" s="32"/>
      <c r="E44" s="347"/>
      <c r="F44" s="340"/>
      <c r="G44" s="340"/>
      <c r="H44" s="340"/>
      <c r="I44" s="340"/>
      <c r="J44" s="340"/>
      <c r="K44" s="340"/>
      <c r="L44" s="340"/>
      <c r="M44" s="340"/>
      <c r="N44" s="340"/>
      <c r="O44" s="340"/>
      <c r="P44" s="349"/>
      <c r="Q44" s="101"/>
      <c r="AA44" s="1"/>
      <c r="AB44" s="1"/>
      <c r="AC44" s="156"/>
      <c r="AD44" s="156"/>
    </row>
    <row r="45" spans="1:30" ht="22.5" customHeight="1">
      <c r="A45" s="146"/>
      <c r="B45" s="146"/>
      <c r="D45" s="32"/>
      <c r="E45" s="347"/>
      <c r="F45" s="412" t="s">
        <v>595</v>
      </c>
      <c r="G45" s="422" t="s">
        <v>596</v>
      </c>
      <c r="H45" s="425" t="s">
        <v>597</v>
      </c>
      <c r="I45" s="426"/>
      <c r="J45" s="426"/>
      <c r="K45" s="426"/>
      <c r="L45" s="422" t="s">
        <v>598</v>
      </c>
      <c r="M45" s="422" t="s">
        <v>599</v>
      </c>
      <c r="N45" s="422" t="s">
        <v>600</v>
      </c>
      <c r="O45" s="402" t="s">
        <v>601</v>
      </c>
      <c r="P45" s="350"/>
      <c r="Q45" s="101"/>
      <c r="AA45" s="1"/>
      <c r="AB45" s="1"/>
      <c r="AC45" s="156"/>
      <c r="AD45" s="156"/>
    </row>
    <row r="46" spans="1:30" ht="22.5" customHeight="1">
      <c r="A46" s="146"/>
      <c r="B46" s="146"/>
      <c r="D46" s="32"/>
      <c r="E46" s="347"/>
      <c r="F46" s="413"/>
      <c r="G46" s="423"/>
      <c r="H46" s="405" t="s">
        <v>31</v>
      </c>
      <c r="I46" s="406"/>
      <c r="J46" s="405" t="s">
        <v>32</v>
      </c>
      <c r="K46" s="406"/>
      <c r="L46" s="423"/>
      <c r="M46" s="423"/>
      <c r="N46" s="423"/>
      <c r="O46" s="403"/>
      <c r="P46" s="350"/>
      <c r="Q46" s="101"/>
      <c r="AA46" s="1"/>
      <c r="AB46" s="1"/>
      <c r="AC46" s="156"/>
      <c r="AD46" s="156"/>
    </row>
    <row r="47" spans="1:30" ht="22.5" customHeight="1" thickBot="1">
      <c r="A47" s="146"/>
      <c r="B47" s="146"/>
      <c r="D47" s="32"/>
      <c r="E47" s="347"/>
      <c r="F47" s="414"/>
      <c r="G47" s="424"/>
      <c r="H47" s="227" t="s">
        <v>602</v>
      </c>
      <c r="I47" s="227" t="s">
        <v>603</v>
      </c>
      <c r="J47" s="227" t="s">
        <v>602</v>
      </c>
      <c r="K47" s="227" t="s">
        <v>603</v>
      </c>
      <c r="L47" s="424"/>
      <c r="M47" s="424"/>
      <c r="N47" s="424"/>
      <c r="O47" s="404"/>
      <c r="P47" s="350"/>
      <c r="Q47" s="101"/>
      <c r="AA47" s="1"/>
      <c r="AB47" s="1"/>
      <c r="AC47" s="156"/>
      <c r="AD47" s="156"/>
    </row>
    <row r="48" spans="1:30" ht="11.25">
      <c r="A48" s="146"/>
      <c r="B48" s="146"/>
      <c r="D48" s="32"/>
      <c r="E48" s="347"/>
      <c r="F48" s="341">
        <v>1</v>
      </c>
      <c r="G48" s="341">
        <v>2</v>
      </c>
      <c r="H48" s="341">
        <v>3</v>
      </c>
      <c r="I48" s="341">
        <v>4</v>
      </c>
      <c r="J48" s="341">
        <v>5</v>
      </c>
      <c r="K48" s="341">
        <v>6</v>
      </c>
      <c r="L48" s="341">
        <v>7</v>
      </c>
      <c r="M48" s="341">
        <v>8</v>
      </c>
      <c r="N48" s="341">
        <v>9</v>
      </c>
      <c r="O48" s="341">
        <v>10</v>
      </c>
      <c r="P48" s="351"/>
      <c r="Q48" s="101"/>
      <c r="AA48" s="1"/>
      <c r="AB48" s="1"/>
      <c r="AC48" s="156"/>
      <c r="AD48" s="156"/>
    </row>
    <row r="49" spans="1:30" ht="11.25">
      <c r="A49" s="146"/>
      <c r="B49" s="146"/>
      <c r="D49" s="32"/>
      <c r="E49" s="347"/>
      <c r="F49" s="127"/>
      <c r="G49" s="201" t="s">
        <v>190</v>
      </c>
      <c r="H49" s="201"/>
      <c r="I49" s="201"/>
      <c r="J49" s="201"/>
      <c r="K49" s="201"/>
      <c r="L49" s="201"/>
      <c r="M49" s="201"/>
      <c r="N49" s="201"/>
      <c r="O49" s="202"/>
      <c r="P49" s="351"/>
      <c r="Q49" s="101"/>
      <c r="AA49" s="1"/>
      <c r="AB49" s="1"/>
      <c r="AC49" s="156"/>
      <c r="AD49" s="156"/>
    </row>
    <row r="50" spans="1:30" ht="11.25">
      <c r="A50" s="146"/>
      <c r="B50" s="146"/>
      <c r="D50" s="32"/>
      <c r="E50" s="347"/>
      <c r="F50" s="346"/>
      <c r="G50" s="346"/>
      <c r="H50" s="346"/>
      <c r="I50" s="346"/>
      <c r="J50" s="346"/>
      <c r="K50" s="346"/>
      <c r="L50" s="346"/>
      <c r="M50" s="346"/>
      <c r="N50" s="346"/>
      <c r="O50" s="346"/>
      <c r="P50" s="352"/>
      <c r="Q50" s="101"/>
      <c r="AA50" s="1"/>
      <c r="AB50" s="1"/>
      <c r="AC50" s="156"/>
      <c r="AD50" s="156"/>
    </row>
    <row r="59" spans="1:17" ht="11.25">
      <c r="A59" s="146"/>
      <c r="B59" s="146">
        <f>IF(ISERROR(ROW(B61)),1,ROW(B61)-ROW()+1)</f>
        <v>3</v>
      </c>
      <c r="C59" s="382" t="s">
        <v>109</v>
      </c>
      <c r="E59" s="347"/>
      <c r="F59" s="384" t="s">
        <v>64</v>
      </c>
      <c r="G59" s="385" t="s">
        <v>609</v>
      </c>
      <c r="H59" s="377"/>
      <c r="I59" s="377"/>
      <c r="J59" s="377"/>
      <c r="K59" s="377"/>
      <c r="L59" s="378"/>
      <c r="M59" s="378"/>
      <c r="N59" s="379"/>
      <c r="O59" s="379"/>
      <c r="P59" s="350"/>
      <c r="Q59" s="101"/>
    </row>
    <row r="60" spans="1:17" ht="11.25">
      <c r="A60" s="146"/>
      <c r="B60" s="146">
        <v>1</v>
      </c>
      <c r="C60" s="382" t="s">
        <v>109</v>
      </c>
      <c r="D60" s="32"/>
      <c r="E60" s="347"/>
      <c r="F60" s="383" t="s">
        <v>65</v>
      </c>
      <c r="G60" s="380" t="s">
        <v>610</v>
      </c>
      <c r="H60" s="377"/>
      <c r="I60" s="377"/>
      <c r="J60" s="377"/>
      <c r="K60" s="377"/>
      <c r="L60" s="378"/>
      <c r="M60" s="378"/>
      <c r="N60" s="379"/>
      <c r="O60" s="379"/>
      <c r="P60" s="350"/>
      <c r="Q60" s="101"/>
    </row>
    <row r="61" spans="1:17" ht="11.25">
      <c r="A61" s="146"/>
      <c r="B61" s="146">
        <v>1</v>
      </c>
      <c r="C61" s="382" t="s">
        <v>109</v>
      </c>
      <c r="D61" s="32"/>
      <c r="E61" s="347"/>
      <c r="F61" s="383" t="s">
        <v>66</v>
      </c>
      <c r="G61" s="380" t="s">
        <v>612</v>
      </c>
      <c r="H61" s="377"/>
      <c r="I61" s="377"/>
      <c r="J61" s="377"/>
      <c r="K61" s="377"/>
      <c r="L61" s="378"/>
      <c r="M61" s="378"/>
      <c r="N61" s="379"/>
      <c r="O61" s="379"/>
      <c r="P61" s="350"/>
      <c r="Q61" s="101"/>
    </row>
    <row r="62" spans="1:17" ht="11.25">
      <c r="A62" s="146"/>
      <c r="B62" s="146">
        <f>IF(ISERROR(ROW(B68)),1,ROW(B68)-ROW()+1)</f>
        <v>7</v>
      </c>
      <c r="C62" s="382" t="s">
        <v>109</v>
      </c>
      <c r="D62" s="32"/>
      <c r="E62" s="347"/>
      <c r="F62" s="384" t="s">
        <v>68</v>
      </c>
      <c r="G62" s="385" t="s">
        <v>614</v>
      </c>
      <c r="H62" s="377"/>
      <c r="I62" s="377"/>
      <c r="J62" s="377"/>
      <c r="K62" s="377"/>
      <c r="L62" s="378"/>
      <c r="M62" s="378"/>
      <c r="N62" s="379"/>
      <c r="O62" s="379"/>
      <c r="P62" s="350"/>
      <c r="Q62" s="101"/>
    </row>
    <row r="63" spans="1:17" ht="11.25">
      <c r="A63" s="146"/>
      <c r="B63" s="146">
        <v>1</v>
      </c>
      <c r="C63" s="382" t="s">
        <v>109</v>
      </c>
      <c r="D63" s="32"/>
      <c r="E63" s="347"/>
      <c r="F63" s="383" t="s">
        <v>67</v>
      </c>
      <c r="G63" s="380" t="s">
        <v>615</v>
      </c>
      <c r="H63" s="377"/>
      <c r="I63" s="377"/>
      <c r="J63" s="377"/>
      <c r="K63" s="377"/>
      <c r="L63" s="378"/>
      <c r="M63" s="378"/>
      <c r="N63" s="379"/>
      <c r="O63" s="379"/>
      <c r="P63" s="350"/>
      <c r="Q63" s="101"/>
    </row>
    <row r="64" spans="1:17" ht="11.25">
      <c r="A64" s="146"/>
      <c r="B64" s="146">
        <v>1</v>
      </c>
      <c r="C64" s="382" t="s">
        <v>109</v>
      </c>
      <c r="D64" s="32"/>
      <c r="E64" s="347"/>
      <c r="F64" s="383" t="s">
        <v>69</v>
      </c>
      <c r="G64" s="380" t="s">
        <v>617</v>
      </c>
      <c r="H64" s="377"/>
      <c r="I64" s="377"/>
      <c r="J64" s="377"/>
      <c r="K64" s="377"/>
      <c r="L64" s="378"/>
      <c r="M64" s="378"/>
      <c r="N64" s="379"/>
      <c r="O64" s="379"/>
      <c r="P64" s="350"/>
      <c r="Q64" s="101"/>
    </row>
    <row r="65" spans="1:17" ht="11.25">
      <c r="A65" s="146"/>
      <c r="B65" s="146">
        <v>1</v>
      </c>
      <c r="C65" s="382" t="s">
        <v>109</v>
      </c>
      <c r="D65" s="32"/>
      <c r="E65" s="347"/>
      <c r="F65" s="383" t="s">
        <v>70</v>
      </c>
      <c r="G65" s="380" t="s">
        <v>618</v>
      </c>
      <c r="H65" s="377"/>
      <c r="I65" s="377"/>
      <c r="J65" s="377"/>
      <c r="K65" s="377"/>
      <c r="L65" s="378"/>
      <c r="M65" s="378"/>
      <c r="N65" s="379"/>
      <c r="O65" s="379"/>
      <c r="P65" s="350"/>
      <c r="Q65" s="101"/>
    </row>
    <row r="66" spans="1:17" ht="11.25">
      <c r="A66" s="146"/>
      <c r="B66" s="146">
        <v>1</v>
      </c>
      <c r="C66" s="382" t="s">
        <v>109</v>
      </c>
      <c r="D66" s="32"/>
      <c r="E66" s="347"/>
      <c r="F66" s="383" t="s">
        <v>115</v>
      </c>
      <c r="G66" s="380" t="s">
        <v>619</v>
      </c>
      <c r="H66" s="377"/>
      <c r="I66" s="377"/>
      <c r="J66" s="377"/>
      <c r="K66" s="377"/>
      <c r="L66" s="378"/>
      <c r="M66" s="378"/>
      <c r="N66" s="379"/>
      <c r="O66" s="379"/>
      <c r="P66" s="350"/>
      <c r="Q66" s="101"/>
    </row>
    <row r="67" spans="1:17" ht="11.25">
      <c r="A67" s="146"/>
      <c r="B67" s="146">
        <v>1</v>
      </c>
      <c r="C67" s="382" t="s">
        <v>109</v>
      </c>
      <c r="D67" s="32"/>
      <c r="E67" s="347"/>
      <c r="F67" s="383" t="s">
        <v>385</v>
      </c>
      <c r="G67" s="380" t="s">
        <v>620</v>
      </c>
      <c r="H67" s="377"/>
      <c r="I67" s="377"/>
      <c r="J67" s="377"/>
      <c r="K67" s="377"/>
      <c r="L67" s="378"/>
      <c r="M67" s="378"/>
      <c r="N67" s="379"/>
      <c r="O67" s="379"/>
      <c r="P67" s="350"/>
      <c r="Q67" s="101"/>
    </row>
    <row r="68" spans="1:17" ht="11.25">
      <c r="A68" s="146"/>
      <c r="B68" s="146">
        <v>1</v>
      </c>
      <c r="C68" s="382" t="s">
        <v>109</v>
      </c>
      <c r="D68" s="32"/>
      <c r="E68" s="347"/>
      <c r="F68" s="383" t="s">
        <v>386</v>
      </c>
      <c r="G68" s="380" t="s">
        <v>621</v>
      </c>
      <c r="H68" s="377"/>
      <c r="I68" s="377"/>
      <c r="J68" s="377"/>
      <c r="K68" s="377"/>
      <c r="L68" s="378"/>
      <c r="M68" s="378"/>
      <c r="N68" s="379"/>
      <c r="O68" s="379"/>
      <c r="P68" s="350"/>
      <c r="Q68" s="101"/>
    </row>
    <row r="69" spans="1:17" ht="11.25">
      <c r="A69" s="146"/>
      <c r="B69" s="146">
        <f>IF(ISERROR(ROW(B73)),1,ROW(B73)-ROW()+1)</f>
        <v>5</v>
      </c>
      <c r="C69" s="382" t="s">
        <v>109</v>
      </c>
      <c r="D69" s="32"/>
      <c r="E69" s="347"/>
      <c r="F69" s="384" t="s">
        <v>71</v>
      </c>
      <c r="G69" s="385" t="s">
        <v>622</v>
      </c>
      <c r="H69" s="377"/>
      <c r="I69" s="377"/>
      <c r="J69" s="377"/>
      <c r="K69" s="377"/>
      <c r="L69" s="378"/>
      <c r="M69" s="378"/>
      <c r="N69" s="379"/>
      <c r="O69" s="379"/>
      <c r="P69" s="350"/>
      <c r="Q69" s="101"/>
    </row>
    <row r="70" spans="1:17" ht="22.5">
      <c r="A70" s="146"/>
      <c r="B70" s="146">
        <v>1</v>
      </c>
      <c r="C70" s="382" t="s">
        <v>109</v>
      </c>
      <c r="D70" s="32"/>
      <c r="E70" s="347"/>
      <c r="F70" s="383" t="s">
        <v>348</v>
      </c>
      <c r="G70" s="380" t="s">
        <v>623</v>
      </c>
      <c r="H70" s="377"/>
      <c r="I70" s="377"/>
      <c r="J70" s="377"/>
      <c r="K70" s="377"/>
      <c r="L70" s="378"/>
      <c r="M70" s="378"/>
      <c r="N70" s="379"/>
      <c r="O70" s="379"/>
      <c r="P70" s="350"/>
      <c r="Q70" s="101"/>
    </row>
    <row r="71" spans="1:17" ht="11.25">
      <c r="A71" s="146"/>
      <c r="B71" s="146">
        <v>1</v>
      </c>
      <c r="C71" s="382" t="s">
        <v>109</v>
      </c>
      <c r="D71" s="32"/>
      <c r="E71" s="347"/>
      <c r="F71" s="383" t="s">
        <v>480</v>
      </c>
      <c r="G71" s="380" t="s">
        <v>624</v>
      </c>
      <c r="H71" s="377"/>
      <c r="I71" s="377"/>
      <c r="J71" s="377"/>
      <c r="K71" s="377"/>
      <c r="L71" s="378"/>
      <c r="M71" s="378"/>
      <c r="N71" s="379"/>
      <c r="O71" s="379"/>
      <c r="P71" s="350"/>
      <c r="Q71" s="101"/>
    </row>
    <row r="72" spans="1:17" ht="11.25">
      <c r="A72" s="146"/>
      <c r="B72" s="146">
        <v>1</v>
      </c>
      <c r="C72" s="382" t="s">
        <v>109</v>
      </c>
      <c r="D72" s="32"/>
      <c r="E72" s="347"/>
      <c r="F72" s="383" t="s">
        <v>667</v>
      </c>
      <c r="G72" s="380" t="s">
        <v>625</v>
      </c>
      <c r="H72" s="377"/>
      <c r="I72" s="377"/>
      <c r="J72" s="377"/>
      <c r="K72" s="377"/>
      <c r="L72" s="378"/>
      <c r="M72" s="378"/>
      <c r="N72" s="379"/>
      <c r="O72" s="379"/>
      <c r="P72" s="350"/>
      <c r="Q72" s="101"/>
    </row>
    <row r="73" spans="1:17" ht="11.25">
      <c r="A73" s="146"/>
      <c r="B73" s="146">
        <v>1</v>
      </c>
      <c r="C73" s="382" t="s">
        <v>109</v>
      </c>
      <c r="D73" s="32"/>
      <c r="E73" s="347"/>
      <c r="F73" s="383" t="s">
        <v>668</v>
      </c>
      <c r="G73" s="381" t="s">
        <v>626</v>
      </c>
      <c r="H73" s="377"/>
      <c r="I73" s="377"/>
      <c r="J73" s="377"/>
      <c r="K73" s="377"/>
      <c r="L73" s="378"/>
      <c r="M73" s="378"/>
      <c r="N73" s="379"/>
      <c r="O73" s="379"/>
      <c r="P73" s="350"/>
      <c r="Q73" s="101"/>
    </row>
    <row r="74" spans="1:17" ht="11.25">
      <c r="A74" s="146"/>
      <c r="B74" s="146">
        <f>IF(ISERROR(ROW(B80)),1,ROW(B80)-ROW()+1)</f>
        <v>7</v>
      </c>
      <c r="C74" s="382" t="s">
        <v>109</v>
      </c>
      <c r="D74" s="32"/>
      <c r="E74" s="347"/>
      <c r="F74" s="384" t="s">
        <v>72</v>
      </c>
      <c r="G74" s="385" t="s">
        <v>627</v>
      </c>
      <c r="H74" s="377"/>
      <c r="I74" s="377"/>
      <c r="J74" s="377"/>
      <c r="K74" s="377"/>
      <c r="L74" s="378"/>
      <c r="M74" s="378"/>
      <c r="N74" s="379"/>
      <c r="O74" s="379"/>
      <c r="P74" s="350"/>
      <c r="Q74" s="101"/>
    </row>
    <row r="75" spans="1:17" ht="11.25">
      <c r="A75" s="146"/>
      <c r="B75" s="146">
        <v>1</v>
      </c>
      <c r="C75" s="382" t="s">
        <v>109</v>
      </c>
      <c r="D75" s="32"/>
      <c r="E75" s="347"/>
      <c r="F75" s="383" t="s">
        <v>669</v>
      </c>
      <c r="G75" s="380" t="s">
        <v>628</v>
      </c>
      <c r="H75" s="377"/>
      <c r="I75" s="377"/>
      <c r="J75" s="377"/>
      <c r="K75" s="377"/>
      <c r="L75" s="378"/>
      <c r="M75" s="378"/>
      <c r="N75" s="379"/>
      <c r="O75" s="379"/>
      <c r="P75" s="350"/>
      <c r="Q75" s="101"/>
    </row>
    <row r="76" spans="1:17" ht="22.5">
      <c r="A76" s="146"/>
      <c r="B76" s="146">
        <v>1</v>
      </c>
      <c r="C76" s="382" t="s">
        <v>109</v>
      </c>
      <c r="D76" s="32"/>
      <c r="E76" s="347"/>
      <c r="F76" s="383" t="s">
        <v>670</v>
      </c>
      <c r="G76" s="380" t="s">
        <v>629</v>
      </c>
      <c r="H76" s="377"/>
      <c r="I76" s="377"/>
      <c r="J76" s="377"/>
      <c r="K76" s="377"/>
      <c r="L76" s="378"/>
      <c r="M76" s="378"/>
      <c r="N76" s="379"/>
      <c r="O76" s="379"/>
      <c r="P76" s="350"/>
      <c r="Q76" s="101"/>
    </row>
    <row r="77" spans="1:17" ht="11.25">
      <c r="A77" s="146"/>
      <c r="B77" s="146">
        <v>1</v>
      </c>
      <c r="C77" s="382" t="s">
        <v>109</v>
      </c>
      <c r="D77" s="32"/>
      <c r="E77" s="347"/>
      <c r="F77" s="383" t="s">
        <v>671</v>
      </c>
      <c r="G77" s="380" t="s">
        <v>630</v>
      </c>
      <c r="H77" s="377"/>
      <c r="I77" s="377"/>
      <c r="J77" s="377"/>
      <c r="K77" s="377"/>
      <c r="L77" s="378"/>
      <c r="M77" s="378"/>
      <c r="N77" s="379"/>
      <c r="O77" s="379"/>
      <c r="P77" s="350"/>
      <c r="Q77" s="101"/>
    </row>
    <row r="78" spans="1:17" ht="11.25">
      <c r="A78" s="146"/>
      <c r="B78" s="146">
        <v>1</v>
      </c>
      <c r="C78" s="382" t="s">
        <v>109</v>
      </c>
      <c r="D78" s="32"/>
      <c r="E78" s="347"/>
      <c r="F78" s="383" t="s">
        <v>672</v>
      </c>
      <c r="G78" s="380" t="s">
        <v>631</v>
      </c>
      <c r="H78" s="377"/>
      <c r="I78" s="377"/>
      <c r="J78" s="377"/>
      <c r="K78" s="377"/>
      <c r="L78" s="378"/>
      <c r="M78" s="378"/>
      <c r="N78" s="379"/>
      <c r="O78" s="379"/>
      <c r="P78" s="350"/>
      <c r="Q78" s="101"/>
    </row>
    <row r="79" spans="1:17" ht="11.25">
      <c r="A79" s="146"/>
      <c r="B79" s="146">
        <v>1</v>
      </c>
      <c r="C79" s="382" t="s">
        <v>109</v>
      </c>
      <c r="D79" s="32"/>
      <c r="E79" s="347"/>
      <c r="F79" s="383" t="s">
        <v>673</v>
      </c>
      <c r="G79" s="380" t="s">
        <v>632</v>
      </c>
      <c r="H79" s="377"/>
      <c r="I79" s="377"/>
      <c r="J79" s="377"/>
      <c r="K79" s="377"/>
      <c r="L79" s="378"/>
      <c r="M79" s="378"/>
      <c r="N79" s="379"/>
      <c r="O79" s="379"/>
      <c r="P79" s="350"/>
      <c r="Q79" s="101"/>
    </row>
    <row r="80" spans="1:17" ht="11.25">
      <c r="A80" s="146"/>
      <c r="B80" s="146">
        <v>1</v>
      </c>
      <c r="C80" s="382" t="s">
        <v>109</v>
      </c>
      <c r="D80" s="32"/>
      <c r="E80" s="347"/>
      <c r="F80" s="383" t="s">
        <v>674</v>
      </c>
      <c r="G80" s="380" t="s">
        <v>633</v>
      </c>
      <c r="H80" s="377"/>
      <c r="I80" s="377"/>
      <c r="J80" s="377"/>
      <c r="K80" s="377"/>
      <c r="L80" s="378"/>
      <c r="M80" s="378"/>
      <c r="N80" s="379"/>
      <c r="O80" s="379"/>
      <c r="P80" s="350"/>
      <c r="Q80" s="101"/>
    </row>
    <row r="81" spans="1:17" ht="11.25">
      <c r="A81" s="146"/>
      <c r="B81" s="146">
        <f>IF(ISERROR(ROW(B87)),1,ROW(B87)-ROW()+1)</f>
        <v>7</v>
      </c>
      <c r="C81" s="382" t="s">
        <v>109</v>
      </c>
      <c r="D81" s="32"/>
      <c r="E81" s="347"/>
      <c r="F81" s="384" t="s">
        <v>74</v>
      </c>
      <c r="G81" s="385" t="s">
        <v>634</v>
      </c>
      <c r="H81" s="377"/>
      <c r="I81" s="377"/>
      <c r="J81" s="377"/>
      <c r="K81" s="377"/>
      <c r="L81" s="378"/>
      <c r="M81" s="378"/>
      <c r="N81" s="379"/>
      <c r="O81" s="379"/>
      <c r="P81" s="350"/>
      <c r="Q81" s="101"/>
    </row>
    <row r="82" spans="1:17" ht="11.25">
      <c r="A82" s="146"/>
      <c r="B82" s="146">
        <v>1</v>
      </c>
      <c r="C82" s="382" t="s">
        <v>109</v>
      </c>
      <c r="D82" s="32"/>
      <c r="E82" s="347"/>
      <c r="F82" s="383" t="s">
        <v>75</v>
      </c>
      <c r="G82" s="380" t="s">
        <v>635</v>
      </c>
      <c r="H82" s="377"/>
      <c r="I82" s="377"/>
      <c r="J82" s="377"/>
      <c r="K82" s="377"/>
      <c r="L82" s="378"/>
      <c r="M82" s="378"/>
      <c r="N82" s="379"/>
      <c r="O82" s="379"/>
      <c r="P82" s="350"/>
      <c r="Q82" s="101"/>
    </row>
    <row r="83" spans="1:17" ht="11.25">
      <c r="A83" s="146"/>
      <c r="B83" s="146">
        <v>1</v>
      </c>
      <c r="C83" s="382" t="s">
        <v>109</v>
      </c>
      <c r="D83" s="32"/>
      <c r="E83" s="347"/>
      <c r="F83" s="383" t="s">
        <v>76</v>
      </c>
      <c r="G83" s="380" t="s">
        <v>636</v>
      </c>
      <c r="H83" s="377"/>
      <c r="I83" s="377"/>
      <c r="J83" s="377"/>
      <c r="K83" s="377"/>
      <c r="L83" s="378"/>
      <c r="M83" s="378"/>
      <c r="N83" s="379"/>
      <c r="O83" s="379"/>
      <c r="P83" s="350"/>
      <c r="Q83" s="101"/>
    </row>
    <row r="84" spans="1:17" ht="11.25">
      <c r="A84" s="146"/>
      <c r="B84" s="146">
        <v>1</v>
      </c>
      <c r="C84" s="382" t="s">
        <v>109</v>
      </c>
      <c r="D84" s="32"/>
      <c r="E84" s="347"/>
      <c r="F84" s="383" t="s">
        <v>675</v>
      </c>
      <c r="G84" s="380" t="s">
        <v>637</v>
      </c>
      <c r="H84" s="377"/>
      <c r="I84" s="377"/>
      <c r="J84" s="377"/>
      <c r="K84" s="377"/>
      <c r="L84" s="378"/>
      <c r="M84" s="378"/>
      <c r="N84" s="379"/>
      <c r="O84" s="379"/>
      <c r="P84" s="350"/>
      <c r="Q84" s="101"/>
    </row>
    <row r="85" spans="1:17" ht="11.25">
      <c r="A85" s="146"/>
      <c r="B85" s="146">
        <v>1</v>
      </c>
      <c r="C85" s="382" t="s">
        <v>109</v>
      </c>
      <c r="D85" s="32"/>
      <c r="E85" s="347"/>
      <c r="F85" s="383" t="s">
        <v>676</v>
      </c>
      <c r="G85" s="380" t="s">
        <v>638</v>
      </c>
      <c r="H85" s="377"/>
      <c r="I85" s="377"/>
      <c r="J85" s="377"/>
      <c r="K85" s="377"/>
      <c r="L85" s="378"/>
      <c r="M85" s="378"/>
      <c r="N85" s="379"/>
      <c r="O85" s="379"/>
      <c r="P85" s="350"/>
      <c r="Q85" s="101"/>
    </row>
    <row r="86" spans="1:17" ht="22.5">
      <c r="A86" s="146"/>
      <c r="B86" s="146">
        <v>1</v>
      </c>
      <c r="C86" s="382" t="s">
        <v>109</v>
      </c>
      <c r="D86" s="32"/>
      <c r="E86" s="347"/>
      <c r="F86" s="383" t="s">
        <v>677</v>
      </c>
      <c r="G86" s="380" t="s">
        <v>639</v>
      </c>
      <c r="H86" s="377"/>
      <c r="I86" s="377"/>
      <c r="J86" s="377"/>
      <c r="K86" s="377"/>
      <c r="L86" s="378"/>
      <c r="M86" s="378"/>
      <c r="N86" s="379"/>
      <c r="O86" s="379"/>
      <c r="P86" s="350"/>
      <c r="Q86" s="101"/>
    </row>
    <row r="87" spans="1:17" ht="11.25">
      <c r="A87" s="146"/>
      <c r="B87" s="146">
        <v>1</v>
      </c>
      <c r="C87" s="382" t="s">
        <v>109</v>
      </c>
      <c r="D87" s="32"/>
      <c r="E87" s="347"/>
      <c r="F87" s="383" t="s">
        <v>678</v>
      </c>
      <c r="G87" s="380" t="s">
        <v>640</v>
      </c>
      <c r="H87" s="377"/>
      <c r="I87" s="377"/>
      <c r="J87" s="377"/>
      <c r="K87" s="377"/>
      <c r="L87" s="378"/>
      <c r="M87" s="378"/>
      <c r="N87" s="379"/>
      <c r="O87" s="379"/>
      <c r="P87" s="350"/>
      <c r="Q87" s="101"/>
    </row>
    <row r="88" spans="1:17" ht="11.25">
      <c r="A88" s="146"/>
      <c r="B88" s="146">
        <f>IF(ISERROR(ROW(B92)),1,ROW(B92)-ROW()+1)</f>
        <v>5</v>
      </c>
      <c r="C88" s="382" t="s">
        <v>109</v>
      </c>
      <c r="D88" s="32"/>
      <c r="E88" s="347"/>
      <c r="F88" s="384" t="s">
        <v>73</v>
      </c>
      <c r="G88" s="385" t="s">
        <v>641</v>
      </c>
      <c r="H88" s="377"/>
      <c r="I88" s="377"/>
      <c r="J88" s="377"/>
      <c r="K88" s="377"/>
      <c r="L88" s="378"/>
      <c r="M88" s="378"/>
      <c r="N88" s="379"/>
      <c r="O88" s="379"/>
      <c r="P88" s="350"/>
      <c r="Q88" s="101"/>
    </row>
    <row r="89" spans="1:17" ht="11.25">
      <c r="A89" s="146"/>
      <c r="B89" s="146">
        <v>1</v>
      </c>
      <c r="C89" s="382" t="s">
        <v>109</v>
      </c>
      <c r="D89" s="32"/>
      <c r="E89" s="347"/>
      <c r="F89" s="383" t="s">
        <v>679</v>
      </c>
      <c r="G89" s="380" t="s">
        <v>642</v>
      </c>
      <c r="H89" s="377"/>
      <c r="I89" s="377"/>
      <c r="J89" s="377"/>
      <c r="K89" s="377"/>
      <c r="L89" s="378"/>
      <c r="M89" s="378"/>
      <c r="N89" s="379"/>
      <c r="O89" s="379"/>
      <c r="P89" s="350"/>
      <c r="Q89" s="101"/>
    </row>
    <row r="90" spans="1:17" ht="11.25">
      <c r="A90" s="146"/>
      <c r="B90" s="146">
        <v>1</v>
      </c>
      <c r="C90" s="382" t="s">
        <v>109</v>
      </c>
      <c r="D90" s="32"/>
      <c r="E90" s="347"/>
      <c r="F90" s="383" t="s">
        <v>680</v>
      </c>
      <c r="G90" s="380" t="s">
        <v>643</v>
      </c>
      <c r="H90" s="377"/>
      <c r="I90" s="377"/>
      <c r="J90" s="377"/>
      <c r="K90" s="377"/>
      <c r="L90" s="378"/>
      <c r="M90" s="378"/>
      <c r="N90" s="379"/>
      <c r="O90" s="379"/>
      <c r="P90" s="350"/>
      <c r="Q90" s="101"/>
    </row>
    <row r="91" spans="1:17" ht="11.25">
      <c r="A91" s="146"/>
      <c r="B91" s="146">
        <v>1</v>
      </c>
      <c r="C91" s="382" t="s">
        <v>109</v>
      </c>
      <c r="D91" s="32"/>
      <c r="E91" s="347"/>
      <c r="F91" s="383" t="s">
        <v>681</v>
      </c>
      <c r="G91" s="380" t="s">
        <v>644</v>
      </c>
      <c r="H91" s="377"/>
      <c r="I91" s="377"/>
      <c r="J91" s="377"/>
      <c r="K91" s="377"/>
      <c r="L91" s="378"/>
      <c r="M91" s="378"/>
      <c r="N91" s="379"/>
      <c r="O91" s="379"/>
      <c r="P91" s="350"/>
      <c r="Q91" s="101"/>
    </row>
    <row r="92" spans="1:17" ht="22.5">
      <c r="A92" s="146"/>
      <c r="B92" s="146">
        <v>1</v>
      </c>
      <c r="C92" s="382" t="s">
        <v>109</v>
      </c>
      <c r="D92" s="32"/>
      <c r="E92" s="347"/>
      <c r="F92" s="383" t="s">
        <v>682</v>
      </c>
      <c r="G92" s="380" t="s">
        <v>645</v>
      </c>
      <c r="H92" s="377"/>
      <c r="I92" s="377"/>
      <c r="J92" s="377"/>
      <c r="K92" s="377"/>
      <c r="L92" s="378"/>
      <c r="M92" s="378"/>
      <c r="N92" s="379"/>
      <c r="O92" s="379"/>
      <c r="P92" s="350"/>
      <c r="Q92" s="101"/>
    </row>
    <row r="93" spans="1:17" ht="11.25">
      <c r="A93" s="146"/>
      <c r="B93" s="146">
        <f>IF(ISERROR(ROW(B99)),1,ROW(B99)-ROW()+1)</f>
        <v>7</v>
      </c>
      <c r="C93" s="382" t="s">
        <v>109</v>
      </c>
      <c r="D93" s="32"/>
      <c r="E93" s="347"/>
      <c r="F93" s="383" t="s">
        <v>64</v>
      </c>
      <c r="G93" s="385" t="s">
        <v>647</v>
      </c>
      <c r="H93" s="377"/>
      <c r="I93" s="377"/>
      <c r="J93" s="377"/>
      <c r="K93" s="377"/>
      <c r="L93" s="378"/>
      <c r="M93" s="378"/>
      <c r="N93" s="379"/>
      <c r="O93" s="379"/>
      <c r="P93" s="350"/>
      <c r="Q93" s="101"/>
    </row>
    <row r="94" spans="1:17" ht="11.25">
      <c r="A94" s="146"/>
      <c r="B94" s="146">
        <v>1</v>
      </c>
      <c r="C94" s="382" t="s">
        <v>109</v>
      </c>
      <c r="D94" s="32"/>
      <c r="E94" s="347"/>
      <c r="F94" s="383" t="s">
        <v>65</v>
      </c>
      <c r="G94" s="380" t="s">
        <v>648</v>
      </c>
      <c r="H94" s="377"/>
      <c r="I94" s="377"/>
      <c r="J94" s="377"/>
      <c r="K94" s="377"/>
      <c r="L94" s="378"/>
      <c r="M94" s="378"/>
      <c r="N94" s="379"/>
      <c r="O94" s="379"/>
      <c r="P94" s="350"/>
      <c r="Q94" s="101"/>
    </row>
    <row r="95" spans="1:17" ht="11.25">
      <c r="A95" s="146"/>
      <c r="B95" s="146">
        <v>1</v>
      </c>
      <c r="C95" s="382" t="s">
        <v>109</v>
      </c>
      <c r="D95" s="32"/>
      <c r="E95" s="347"/>
      <c r="F95" s="383" t="s">
        <v>66</v>
      </c>
      <c r="G95" s="380" t="s">
        <v>649</v>
      </c>
      <c r="H95" s="377"/>
      <c r="I95" s="377"/>
      <c r="J95" s="377"/>
      <c r="K95" s="377"/>
      <c r="L95" s="378"/>
      <c r="M95" s="378"/>
      <c r="N95" s="379"/>
      <c r="O95" s="379"/>
      <c r="P95" s="350"/>
      <c r="Q95" s="101"/>
    </row>
    <row r="96" spans="1:17" ht="11.25">
      <c r="A96" s="146"/>
      <c r="B96" s="146">
        <v>1</v>
      </c>
      <c r="C96" s="382" t="s">
        <v>109</v>
      </c>
      <c r="D96" s="32"/>
      <c r="E96" s="347"/>
      <c r="F96" s="383" t="s">
        <v>77</v>
      </c>
      <c r="G96" s="380" t="s">
        <v>650</v>
      </c>
      <c r="H96" s="377"/>
      <c r="I96" s="377"/>
      <c r="J96" s="377"/>
      <c r="K96" s="377"/>
      <c r="L96" s="378"/>
      <c r="M96" s="378"/>
      <c r="N96" s="379"/>
      <c r="O96" s="379"/>
      <c r="P96" s="350"/>
      <c r="Q96" s="101"/>
    </row>
    <row r="97" spans="1:17" ht="11.25">
      <c r="A97" s="146"/>
      <c r="B97" s="146">
        <v>1</v>
      </c>
      <c r="C97" s="382" t="s">
        <v>109</v>
      </c>
      <c r="D97" s="32"/>
      <c r="E97" s="347"/>
      <c r="F97" s="383" t="s">
        <v>78</v>
      </c>
      <c r="G97" s="380" t="s">
        <v>651</v>
      </c>
      <c r="H97" s="377"/>
      <c r="I97" s="377"/>
      <c r="J97" s="377"/>
      <c r="K97" s="377"/>
      <c r="L97" s="378"/>
      <c r="M97" s="378"/>
      <c r="N97" s="379"/>
      <c r="O97" s="379"/>
      <c r="P97" s="350"/>
      <c r="Q97" s="101"/>
    </row>
    <row r="98" spans="1:17" ht="11.25">
      <c r="A98" s="146"/>
      <c r="B98" s="146">
        <v>1</v>
      </c>
      <c r="C98" s="382" t="s">
        <v>109</v>
      </c>
      <c r="D98" s="32"/>
      <c r="E98" s="347"/>
      <c r="F98" s="383" t="s">
        <v>79</v>
      </c>
      <c r="G98" s="380" t="s">
        <v>652</v>
      </c>
      <c r="H98" s="377"/>
      <c r="I98" s="377"/>
      <c r="J98" s="377"/>
      <c r="K98" s="377"/>
      <c r="L98" s="378"/>
      <c r="M98" s="378"/>
      <c r="N98" s="379"/>
      <c r="O98" s="379"/>
      <c r="P98" s="350"/>
      <c r="Q98" s="101"/>
    </row>
    <row r="99" spans="1:17" ht="11.25">
      <c r="A99" s="146"/>
      <c r="B99" s="146">
        <v>1</v>
      </c>
      <c r="C99" s="382" t="s">
        <v>109</v>
      </c>
      <c r="D99" s="32"/>
      <c r="E99" s="347"/>
      <c r="F99" s="383" t="s">
        <v>264</v>
      </c>
      <c r="G99" s="380" t="s">
        <v>653</v>
      </c>
      <c r="H99" s="377"/>
      <c r="I99" s="377"/>
      <c r="J99" s="377"/>
      <c r="K99" s="377"/>
      <c r="L99" s="378"/>
      <c r="M99" s="378"/>
      <c r="N99" s="379"/>
      <c r="O99" s="379"/>
      <c r="P99" s="350"/>
      <c r="Q99" s="101"/>
    </row>
    <row r="100" spans="1:17" ht="11.25">
      <c r="A100" s="146"/>
      <c r="B100" s="146">
        <f>IF(ISERROR(ROW(B103)),1,ROW(B103)-ROW()+1)</f>
        <v>4</v>
      </c>
      <c r="C100" s="382" t="s">
        <v>109</v>
      </c>
      <c r="D100" s="32"/>
      <c r="E100" s="347"/>
      <c r="F100" s="384" t="s">
        <v>68</v>
      </c>
      <c r="G100" s="385" t="s">
        <v>622</v>
      </c>
      <c r="H100" s="377"/>
      <c r="I100" s="377"/>
      <c r="J100" s="377"/>
      <c r="K100" s="377"/>
      <c r="L100" s="378"/>
      <c r="M100" s="378"/>
      <c r="N100" s="379"/>
      <c r="O100" s="379"/>
      <c r="P100" s="350"/>
      <c r="Q100" s="101"/>
    </row>
    <row r="101" spans="1:17" ht="11.25">
      <c r="A101" s="146"/>
      <c r="B101" s="146">
        <v>1</v>
      </c>
      <c r="C101" s="382" t="s">
        <v>109</v>
      </c>
      <c r="D101" s="32"/>
      <c r="E101" s="347"/>
      <c r="F101" s="383" t="s">
        <v>67</v>
      </c>
      <c r="G101" s="380" t="s">
        <v>654</v>
      </c>
      <c r="H101" s="377"/>
      <c r="I101" s="377"/>
      <c r="J101" s="377"/>
      <c r="K101" s="377"/>
      <c r="L101" s="378"/>
      <c r="M101" s="378"/>
      <c r="N101" s="379"/>
      <c r="O101" s="379"/>
      <c r="P101" s="350"/>
      <c r="Q101" s="101"/>
    </row>
    <row r="102" spans="1:17" ht="11.25">
      <c r="A102" s="146"/>
      <c r="B102" s="146">
        <v>1</v>
      </c>
      <c r="C102" s="382" t="s">
        <v>109</v>
      </c>
      <c r="D102" s="32"/>
      <c r="E102" s="347"/>
      <c r="F102" s="383" t="s">
        <v>69</v>
      </c>
      <c r="G102" s="380" t="s">
        <v>655</v>
      </c>
      <c r="H102" s="377"/>
      <c r="I102" s="377"/>
      <c r="J102" s="377"/>
      <c r="K102" s="377"/>
      <c r="L102" s="378"/>
      <c r="M102" s="378"/>
      <c r="N102" s="379"/>
      <c r="O102" s="379"/>
      <c r="P102" s="350"/>
      <c r="Q102" s="101"/>
    </row>
    <row r="103" spans="1:17" ht="11.25">
      <c r="A103" s="146"/>
      <c r="B103" s="146">
        <v>1</v>
      </c>
      <c r="C103" s="382" t="s">
        <v>109</v>
      </c>
      <c r="D103" s="32"/>
      <c r="E103" s="347"/>
      <c r="F103" s="383" t="s">
        <v>70</v>
      </c>
      <c r="G103" s="380" t="s">
        <v>656</v>
      </c>
      <c r="H103" s="377"/>
      <c r="I103" s="377"/>
      <c r="J103" s="377"/>
      <c r="K103" s="377"/>
      <c r="L103" s="378"/>
      <c r="M103" s="378"/>
      <c r="N103" s="379"/>
      <c r="O103" s="379"/>
      <c r="P103" s="350"/>
      <c r="Q103" s="101"/>
    </row>
    <row r="104" spans="1:17" ht="11.25">
      <c r="A104" s="146"/>
      <c r="B104" s="146">
        <f>IF(ISERROR(ROW(B109)),1,ROW(B109)-ROW()+1)</f>
        <v>6</v>
      </c>
      <c r="C104" s="382" t="s">
        <v>109</v>
      </c>
      <c r="D104" s="32"/>
      <c r="E104" s="347"/>
      <c r="F104" s="384" t="s">
        <v>71</v>
      </c>
      <c r="G104" s="385" t="s">
        <v>657</v>
      </c>
      <c r="H104" s="377"/>
      <c r="I104" s="377"/>
      <c r="J104" s="377"/>
      <c r="K104" s="377"/>
      <c r="L104" s="378"/>
      <c r="M104" s="378"/>
      <c r="N104" s="379"/>
      <c r="O104" s="379"/>
      <c r="P104" s="350"/>
      <c r="Q104" s="101"/>
    </row>
    <row r="105" spans="1:17" ht="11.25">
      <c r="A105" s="146"/>
      <c r="B105" s="146">
        <v>1</v>
      </c>
      <c r="C105" s="382" t="s">
        <v>109</v>
      </c>
      <c r="D105" s="32"/>
      <c r="E105" s="347"/>
      <c r="F105" s="383" t="s">
        <v>348</v>
      </c>
      <c r="G105" s="380" t="s">
        <v>658</v>
      </c>
      <c r="H105" s="377"/>
      <c r="I105" s="377"/>
      <c r="J105" s="377"/>
      <c r="K105" s="377"/>
      <c r="L105" s="378"/>
      <c r="M105" s="378"/>
      <c r="N105" s="379"/>
      <c r="O105" s="379"/>
      <c r="P105" s="350"/>
      <c r="Q105" s="101"/>
    </row>
    <row r="106" spans="1:17" ht="11.25">
      <c r="A106" s="146"/>
      <c r="B106" s="146">
        <v>1</v>
      </c>
      <c r="C106" s="382" t="s">
        <v>109</v>
      </c>
      <c r="D106" s="32"/>
      <c r="E106" s="347"/>
      <c r="F106" s="383" t="s">
        <v>480</v>
      </c>
      <c r="G106" s="380" t="s">
        <v>659</v>
      </c>
      <c r="H106" s="377"/>
      <c r="I106" s="377"/>
      <c r="J106" s="377"/>
      <c r="K106" s="377"/>
      <c r="L106" s="378"/>
      <c r="M106" s="378"/>
      <c r="N106" s="379"/>
      <c r="O106" s="379"/>
      <c r="P106" s="350"/>
      <c r="Q106" s="101"/>
    </row>
    <row r="107" spans="1:17" ht="11.25">
      <c r="A107" s="146"/>
      <c r="B107" s="146">
        <v>1</v>
      </c>
      <c r="C107" s="382" t="s">
        <v>109</v>
      </c>
      <c r="D107" s="32"/>
      <c r="E107" s="347"/>
      <c r="F107" s="383" t="s">
        <v>667</v>
      </c>
      <c r="G107" s="380" t="s">
        <v>660</v>
      </c>
      <c r="H107" s="377"/>
      <c r="I107" s="377"/>
      <c r="J107" s="377"/>
      <c r="K107" s="377"/>
      <c r="L107" s="378"/>
      <c r="M107" s="378"/>
      <c r="N107" s="379"/>
      <c r="O107" s="379"/>
      <c r="P107" s="350"/>
      <c r="Q107" s="101"/>
    </row>
    <row r="108" spans="1:17" ht="11.25">
      <c r="A108" s="146"/>
      <c r="B108" s="146">
        <v>1</v>
      </c>
      <c r="C108" s="382" t="s">
        <v>109</v>
      </c>
      <c r="D108" s="32"/>
      <c r="E108" s="347"/>
      <c r="F108" s="383" t="s">
        <v>683</v>
      </c>
      <c r="G108" s="380" t="s">
        <v>661</v>
      </c>
      <c r="H108" s="377"/>
      <c r="I108" s="377"/>
      <c r="J108" s="377"/>
      <c r="K108" s="377"/>
      <c r="L108" s="378"/>
      <c r="M108" s="378"/>
      <c r="N108" s="379"/>
      <c r="O108" s="379"/>
      <c r="P108" s="350"/>
      <c r="Q108" s="101"/>
    </row>
    <row r="109" spans="1:17" ht="11.25">
      <c r="A109" s="146"/>
      <c r="B109" s="146">
        <v>1</v>
      </c>
      <c r="C109" s="382" t="s">
        <v>109</v>
      </c>
      <c r="D109" s="32"/>
      <c r="E109" s="347"/>
      <c r="F109" s="383" t="s">
        <v>684</v>
      </c>
      <c r="G109" s="380" t="s">
        <v>662</v>
      </c>
      <c r="H109" s="377"/>
      <c r="I109" s="377"/>
      <c r="J109" s="377"/>
      <c r="K109" s="377"/>
      <c r="L109" s="378"/>
      <c r="M109" s="378"/>
      <c r="N109" s="379"/>
      <c r="O109" s="379"/>
      <c r="P109" s="350"/>
      <c r="Q109" s="101"/>
    </row>
    <row r="110" spans="1:17" ht="11.25">
      <c r="A110" s="146"/>
      <c r="B110" s="146">
        <f>IF(ISERROR(ROW(B114)),1,ROW(B114)-ROW()+1)</f>
        <v>5</v>
      </c>
      <c r="C110" s="382" t="s">
        <v>109</v>
      </c>
      <c r="D110" s="32"/>
      <c r="E110" s="347"/>
      <c r="F110" s="384" t="s">
        <v>72</v>
      </c>
      <c r="G110" s="385" t="s">
        <v>641</v>
      </c>
      <c r="H110" s="377"/>
      <c r="I110" s="377"/>
      <c r="J110" s="377"/>
      <c r="K110" s="377"/>
      <c r="L110" s="378"/>
      <c r="M110" s="378"/>
      <c r="N110" s="379"/>
      <c r="O110" s="379"/>
      <c r="P110" s="350"/>
      <c r="Q110" s="101"/>
    </row>
    <row r="111" spans="1:17" ht="11.25">
      <c r="A111" s="146"/>
      <c r="B111" s="146">
        <v>1</v>
      </c>
      <c r="C111" s="382" t="s">
        <v>109</v>
      </c>
      <c r="D111" s="32"/>
      <c r="E111" s="347"/>
      <c r="F111" s="383" t="s">
        <v>669</v>
      </c>
      <c r="G111" s="380" t="s">
        <v>663</v>
      </c>
      <c r="H111" s="377"/>
      <c r="I111" s="377"/>
      <c r="J111" s="377"/>
      <c r="K111" s="377"/>
      <c r="L111" s="378"/>
      <c r="M111" s="378"/>
      <c r="N111" s="379"/>
      <c r="O111" s="379"/>
      <c r="P111" s="350"/>
      <c r="Q111" s="101"/>
    </row>
    <row r="112" spans="1:17" ht="22.5">
      <c r="A112" s="146"/>
      <c r="B112" s="146">
        <v>1</v>
      </c>
      <c r="C112" s="382" t="s">
        <v>109</v>
      </c>
      <c r="D112" s="32"/>
      <c r="E112" s="347"/>
      <c r="F112" s="383" t="s">
        <v>670</v>
      </c>
      <c r="G112" s="380" t="s">
        <v>664</v>
      </c>
      <c r="H112" s="377"/>
      <c r="I112" s="377"/>
      <c r="J112" s="377"/>
      <c r="K112" s="377"/>
      <c r="L112" s="378"/>
      <c r="M112" s="378"/>
      <c r="N112" s="379"/>
      <c r="O112" s="379"/>
      <c r="P112" s="350"/>
      <c r="Q112" s="101"/>
    </row>
    <row r="113" spans="1:17" ht="11.25">
      <c r="A113" s="146"/>
      <c r="B113" s="146">
        <v>1</v>
      </c>
      <c r="C113" s="382" t="s">
        <v>109</v>
      </c>
      <c r="D113" s="32"/>
      <c r="E113" s="347"/>
      <c r="F113" s="383" t="s">
        <v>671</v>
      </c>
      <c r="G113" s="380" t="s">
        <v>665</v>
      </c>
      <c r="H113" s="377"/>
      <c r="I113" s="377"/>
      <c r="J113" s="377"/>
      <c r="K113" s="377"/>
      <c r="L113" s="378"/>
      <c r="M113" s="378"/>
      <c r="N113" s="379"/>
      <c r="O113" s="379"/>
      <c r="P113" s="350"/>
      <c r="Q113" s="101"/>
    </row>
    <row r="114" spans="1:17" ht="11.25">
      <c r="A114" s="146"/>
      <c r="B114" s="146">
        <v>1</v>
      </c>
      <c r="C114" s="382" t="s">
        <v>109</v>
      </c>
      <c r="D114" s="32"/>
      <c r="E114" s="347"/>
      <c r="F114" s="383" t="s">
        <v>672</v>
      </c>
      <c r="G114" s="380" t="s">
        <v>666</v>
      </c>
      <c r="H114" s="377"/>
      <c r="I114" s="377"/>
      <c r="J114" s="377"/>
      <c r="K114" s="377"/>
      <c r="L114" s="378"/>
      <c r="M114" s="378"/>
      <c r="N114" s="379"/>
      <c r="O114" s="379"/>
      <c r="P114" s="350"/>
      <c r="Q114" s="101"/>
    </row>
  </sheetData>
  <sheetProtection formatColumns="0" formatRows="0"/>
  <mergeCells count="23">
    <mergeCell ref="E13:E15"/>
    <mergeCell ref="G13:G15"/>
    <mergeCell ref="O13:O15"/>
    <mergeCell ref="R13:R15"/>
    <mergeCell ref="S13:S15"/>
    <mergeCell ref="T13:T15"/>
    <mergeCell ref="P13:P15"/>
    <mergeCell ref="V13:V15"/>
    <mergeCell ref="F13:F15"/>
    <mergeCell ref="Q13:Q15"/>
    <mergeCell ref="G45:G47"/>
    <mergeCell ref="H45:K45"/>
    <mergeCell ref="L45:L47"/>
    <mergeCell ref="F41:G41"/>
    <mergeCell ref="M45:M47"/>
    <mergeCell ref="U13:U15"/>
    <mergeCell ref="N45:N47"/>
    <mergeCell ref="O45:O47"/>
    <mergeCell ref="H46:I46"/>
    <mergeCell ref="J46:K46"/>
    <mergeCell ref="H41:M41"/>
    <mergeCell ref="F43:G43"/>
    <mergeCell ref="F45:F47"/>
  </mergeCells>
  <dataValidations count="14">
    <dataValidation type="decimal" allowBlank="1" showErrorMessage="1" errorTitle="Ошибка" error="Допускается ввод только неотрицательных чисел!" sqref="O13:U13 G13">
      <formula1>0</formula1>
      <formula2>9.99999999999999E+23</formula2>
    </dataValidation>
    <dataValidation type="textLength" operator="lessThanOrEqual" allowBlank="1" showInputMessage="1" showErrorMessage="1" errorTitle="Недопустимое значение." error="Максимальная длина текста составляет 990 символов." sqref="V13:V15 F13:F15">
      <formula1>990</formula1>
    </dataValidation>
    <dataValidation type="decimal" operator="greaterThanOrEqual" allowBlank="1" showInputMessage="1" showErrorMessage="1" errorTitle="Ошибка" error="Введите неотрицательное действительное число." sqref="I13:N14">
      <formula1>0</formula1>
    </dataValidation>
    <dataValidation type="list" allowBlank="1" showInputMessage="1" showErrorMessage="1" errorTitle="Недопустимое значение." error="Выберите значение из списка." sqref="H14">
      <formula1>ISTFIN_LIST</formula1>
    </dataValidation>
    <dataValidation type="whole" allowBlank="1" showInputMessage="1" showErrorMessage="1" sqref="J15">
      <formula1>0</formula1>
      <formula2>200</formula2>
    </dataValidation>
    <dataValidation type="whole" allowBlank="1" showInputMessage="1" showErrorMessage="1" sqref="AI21 J26:K26 AA21 AE21">
      <formula1>1900</formula1>
      <formula2>3000</formula2>
    </dataValidation>
    <dataValidation type="decimal" operator="notEqual" allowBlank="1" showInputMessage="1" showErrorMessage="1" sqref="G21:Z21">
      <formula1>1E+28</formula1>
    </dataValidation>
    <dataValidation type="decimal" operator="notEqual" allowBlank="1" showInputMessage="1" showErrorMessage="1" sqref="AJ21:IV21 A1:A47 A256:AF65536 AB21:AD21">
      <formula1>1E+25</formula1>
    </dataValidation>
    <dataValidation type="textLength" operator="lessThanOrEqual" allowBlank="1" showInputMessage="1" showErrorMessage="1" errorTitle="Ошибка" error="Допускается ввод не более 900 символов!" sqref="AG21">
      <formula1>900</formula1>
    </dataValidation>
    <dataValidation type="decimal" operator="notEqual" allowBlank="1" showInputMessage="1" showErrorMessage="1" sqref="G26:I26">
      <formula1>1E+29</formula1>
    </dataValidation>
    <dataValidation type="list" allowBlank="1" showInputMessage="1" showErrorMessage="1" sqref="L26:O26">
      <formula1>"+,-"</formula1>
    </dataValidation>
    <dataValidation type="decimal" operator="notEqual" allowBlank="1" showInputMessage="1" showErrorMessage="1" sqref="G31:V31">
      <formula1>1E+27</formula1>
    </dataValidation>
    <dataValidation type="decimal" operator="notEqual" allowBlank="1" showInputMessage="1" showErrorMessage="1" sqref="L59:M114">
      <formula1>1E+30</formula1>
    </dataValidation>
    <dataValidation type="date" allowBlank="1" showInputMessage="1" showErrorMessage="1" sqref="H59:K114">
      <formula1>1</formula1>
      <formula2>402133</formula2>
    </dataValidation>
  </dataValidations>
  <hyperlinks>
    <hyperlink ref="C13" location="RSheet!C1" display="Удалить"/>
    <hyperlink ref="H15" location="RSheet!H1" display="Добавить источник финансирования"/>
    <hyperlink ref="G49" location="RSheet!H1" display="Добавить источник финансирования"/>
    <hyperlink ref="C59" location="RSheet!C1" display="Удалить"/>
    <hyperlink ref="C62" location="RSheet!C1" display="Удалить"/>
    <hyperlink ref="C60" location="RSheet!C1" display="Удалить"/>
    <hyperlink ref="C61" location="RSheet!C1" display="Удалить"/>
    <hyperlink ref="C63" location="RSheet!C1" display="Удалить"/>
    <hyperlink ref="C64" location="RSheet!C1" display="Удалить"/>
    <hyperlink ref="C65" location="RSheet!C1" display="Удалить"/>
    <hyperlink ref="C66" location="RSheet!C1" display="Удалить"/>
    <hyperlink ref="C67" location="RSheet!C1" display="Удалить"/>
    <hyperlink ref="C68" location="RSheet!C1" display="Удалить"/>
    <hyperlink ref="C69" location="RSheet!C1" display="Удалить"/>
    <hyperlink ref="C70" location="RSheet!C1" display="Удалить"/>
    <hyperlink ref="C71" location="RSheet!C1" display="Удалить"/>
    <hyperlink ref="C72" location="RSheet!C1" display="Удалить"/>
    <hyperlink ref="C73" location="RSheet!C1" display="Удалить"/>
    <hyperlink ref="C74" location="RSheet!C1" display="Удалить"/>
    <hyperlink ref="C75" location="RSheet!C1" display="Удалить"/>
    <hyperlink ref="C76" location="RSheet!C1" display="Удалить"/>
    <hyperlink ref="C77" location="RSheet!C1" display="Удалить"/>
    <hyperlink ref="C78" location="RSheet!C1" display="Удалить"/>
    <hyperlink ref="C79" location="RSheet!C1" display="Удалить"/>
    <hyperlink ref="C80" location="RSheet!C1" display="Удалить"/>
    <hyperlink ref="C81" location="RSheet!C1" display="Удалить"/>
    <hyperlink ref="C82" location="RSheet!C1" display="Удалить"/>
    <hyperlink ref="C83" location="RSheet!C1" display="Удалить"/>
    <hyperlink ref="C84" location="RSheet!C1" display="Удалить"/>
    <hyperlink ref="C85" location="RSheet!C1" display="Удалить"/>
    <hyperlink ref="C86" location="RSheet!C1" display="Удалить"/>
    <hyperlink ref="C87" location="RSheet!C1" display="Удалить"/>
    <hyperlink ref="C88" location="RSheet!C1" display="Удалить"/>
    <hyperlink ref="C89" location="RSheet!C1" display="Удалить"/>
    <hyperlink ref="C90" location="RSheet!C1" display="Удалить"/>
    <hyperlink ref="C91" location="RSheet!C1" display="Удалить"/>
    <hyperlink ref="C92" location="RSheet!C1" display="Удалить"/>
    <hyperlink ref="C93" location="RSheet!C1" display="Удалить"/>
    <hyperlink ref="C94" location="RSheet!C1" display="Удалить"/>
    <hyperlink ref="C95" location="RSheet!C1" display="Удалить"/>
    <hyperlink ref="C96" location="RSheet!C1" display="Удалить"/>
    <hyperlink ref="C97" location="RSheet!C1" display="Удалить"/>
    <hyperlink ref="C98" location="RSheet!C1" display="Удалить"/>
    <hyperlink ref="C99" location="RSheet!C1" display="Удалить"/>
    <hyperlink ref="C100" location="RSheet!C1" display="Удалить"/>
    <hyperlink ref="C101" location="RSheet!C1" display="Удалить"/>
    <hyperlink ref="C102" location="RSheet!C1" display="Удалить"/>
    <hyperlink ref="C103" location="RSheet!C1" display="Удалить"/>
    <hyperlink ref="C104" location="RSheet!C1" display="Удалить"/>
    <hyperlink ref="C105" location="RSheet!C1" display="Удалить"/>
    <hyperlink ref="C106" location="RSheet!C1" display="Удалить"/>
    <hyperlink ref="C107" location="RSheet!C1" display="Удалить"/>
    <hyperlink ref="C108" location="RSheet!C1" display="Удалить"/>
    <hyperlink ref="C109" location="RSheet!C1" display="Удалить"/>
    <hyperlink ref="C110" location="RSheet!C1" display="Удалить"/>
    <hyperlink ref="C111" location="RSheet!C1" display="Удалить"/>
    <hyperlink ref="C112" location="RSheet!C1" display="Удалить"/>
    <hyperlink ref="C113" location="RSheet!C1" display="Удалить"/>
    <hyperlink ref="C114" location="RSheet!C1" display="Удалить"/>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50"/>
  <sheetViews>
    <sheetView showGridLines="0" zoomScale="85" zoomScaleNormal="85" zoomScalePageLayoutView="0" workbookViewId="0" topLeftCell="A1">
      <selection activeCell="D4" sqref="D4"/>
    </sheetView>
  </sheetViews>
  <sheetFormatPr defaultColWidth="21.57421875" defaultRowHeight="11.25"/>
  <cols>
    <col min="1" max="1" width="43.421875" style="44" customWidth="1"/>
    <col min="2" max="2" width="11.140625" style="138" bestFit="1" customWidth="1"/>
    <col min="3" max="3" width="10.140625" style="139" bestFit="1" customWidth="1"/>
    <col min="4" max="4" width="188.8515625" style="12" bestFit="1"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40" t="s">
        <v>18</v>
      </c>
      <c r="B1" s="137" t="s">
        <v>6</v>
      </c>
      <c r="C1" s="137" t="s">
        <v>7</v>
      </c>
      <c r="D1" s="40" t="s">
        <v>19</v>
      </c>
      <c r="E1" s="12" t="s">
        <v>21</v>
      </c>
    </row>
    <row r="2" spans="1:5" ht="11.25">
      <c r="A2" s="40" t="s">
        <v>749</v>
      </c>
      <c r="B2" s="138">
        <v>7817309342</v>
      </c>
      <c r="C2" s="139">
        <v>781701001</v>
      </c>
      <c r="D2" s="40" t="s">
        <v>140</v>
      </c>
      <c r="E2" s="12">
        <v>27662899</v>
      </c>
    </row>
    <row r="3" spans="1:5" ht="11.25">
      <c r="A3" s="40" t="s">
        <v>131</v>
      </c>
      <c r="B3" s="138">
        <v>7805377436</v>
      </c>
      <c r="C3" s="139">
        <v>780501001</v>
      </c>
      <c r="D3" s="40" t="s">
        <v>132</v>
      </c>
      <c r="E3" s="12">
        <v>26322157</v>
      </c>
    </row>
    <row r="4" spans="1:5" ht="11.25">
      <c r="A4" s="40" t="s">
        <v>44</v>
      </c>
      <c r="B4" s="138">
        <v>7805060502</v>
      </c>
      <c r="C4" s="139">
        <v>780501001</v>
      </c>
      <c r="D4" s="40" t="s">
        <v>750</v>
      </c>
      <c r="E4" s="12">
        <v>26361104</v>
      </c>
    </row>
    <row r="5" spans="1:5" ht="11.25">
      <c r="A5" s="40" t="s">
        <v>133</v>
      </c>
      <c r="B5" s="138">
        <v>7817309180</v>
      </c>
      <c r="C5" s="139">
        <v>781701001</v>
      </c>
      <c r="D5" s="40" t="s">
        <v>132</v>
      </c>
      <c r="E5" s="12">
        <v>26322162</v>
      </c>
    </row>
    <row r="6" spans="1:5" ht="11.25">
      <c r="A6" s="40" t="s">
        <v>134</v>
      </c>
      <c r="B6" s="138">
        <v>7827007301</v>
      </c>
      <c r="C6" s="139">
        <v>784301001</v>
      </c>
      <c r="D6" s="40" t="s">
        <v>132</v>
      </c>
      <c r="E6" s="12">
        <v>26322155</v>
      </c>
    </row>
    <row r="7" spans="1:5" ht="11.25">
      <c r="A7" s="40" t="s">
        <v>155</v>
      </c>
      <c r="B7" s="138">
        <v>7816127357</v>
      </c>
      <c r="C7" s="139">
        <v>781701001</v>
      </c>
      <c r="D7" s="40" t="s">
        <v>132</v>
      </c>
      <c r="E7" s="12">
        <v>26361117</v>
      </c>
    </row>
    <row r="8" spans="1:5" ht="11.25">
      <c r="A8" s="40" t="s">
        <v>135</v>
      </c>
      <c r="B8" s="138">
        <v>7817319686</v>
      </c>
      <c r="C8" s="139">
        <v>781401001</v>
      </c>
      <c r="D8" s="40" t="s">
        <v>132</v>
      </c>
      <c r="E8" s="12">
        <v>26820325</v>
      </c>
    </row>
    <row r="9" spans="1:5" ht="11.25">
      <c r="A9" s="40" t="s">
        <v>136</v>
      </c>
      <c r="B9" s="138">
        <v>7820015416</v>
      </c>
      <c r="C9" s="139">
        <v>782001001</v>
      </c>
      <c r="D9" s="40" t="s">
        <v>132</v>
      </c>
      <c r="E9" s="12">
        <v>26322153</v>
      </c>
    </row>
    <row r="10" spans="1:5" ht="11.25">
      <c r="A10" s="40" t="s">
        <v>751</v>
      </c>
      <c r="B10" s="138">
        <v>7804521165</v>
      </c>
      <c r="C10" s="139">
        <v>783450001</v>
      </c>
      <c r="D10" s="40" t="s">
        <v>140</v>
      </c>
      <c r="E10" s="12">
        <v>26425009</v>
      </c>
    </row>
    <row r="11" spans="1:5" ht="11.25">
      <c r="A11" s="40" t="s">
        <v>752</v>
      </c>
      <c r="B11" s="138">
        <v>7805465749</v>
      </c>
      <c r="C11" s="139">
        <v>780501001</v>
      </c>
      <c r="D11" s="40" t="s">
        <v>140</v>
      </c>
      <c r="E11" s="12">
        <v>26424207</v>
      </c>
    </row>
    <row r="12" spans="1:5" ht="11.25">
      <c r="A12" s="40" t="s">
        <v>45</v>
      </c>
      <c r="B12" s="138">
        <v>7810091320</v>
      </c>
      <c r="C12" s="139">
        <v>783450001</v>
      </c>
      <c r="D12" s="40" t="s">
        <v>753</v>
      </c>
      <c r="E12" s="12">
        <v>26420583</v>
      </c>
    </row>
    <row r="13" spans="1:5" ht="11.25">
      <c r="A13" s="40" t="s">
        <v>46</v>
      </c>
      <c r="B13" s="138">
        <v>7804002321</v>
      </c>
      <c r="C13" s="139">
        <v>783450001</v>
      </c>
      <c r="D13" s="40" t="s">
        <v>754</v>
      </c>
      <c r="E13" s="12">
        <v>26361094</v>
      </c>
    </row>
    <row r="14" spans="1:5" ht="11.25">
      <c r="A14" s="40" t="s">
        <v>137</v>
      </c>
      <c r="B14" s="138">
        <v>7803002209</v>
      </c>
      <c r="C14" s="139">
        <v>781001001</v>
      </c>
      <c r="D14" s="40" t="s">
        <v>132</v>
      </c>
      <c r="E14" s="12">
        <v>26322152</v>
      </c>
    </row>
    <row r="15" spans="1:5" ht="11.25">
      <c r="A15" s="40" t="s">
        <v>41</v>
      </c>
      <c r="B15" s="138">
        <v>7805025346</v>
      </c>
      <c r="C15" s="139">
        <v>785050001</v>
      </c>
      <c r="D15" s="40" t="s">
        <v>755</v>
      </c>
      <c r="E15" s="12">
        <v>26361102</v>
      </c>
    </row>
    <row r="16" spans="1:5" ht="11.25">
      <c r="A16" s="40" t="s">
        <v>138</v>
      </c>
      <c r="B16" s="138">
        <v>7704726225</v>
      </c>
      <c r="C16" s="139">
        <v>784143001</v>
      </c>
      <c r="D16" s="40" t="s">
        <v>132</v>
      </c>
      <c r="E16" s="12">
        <v>27126047</v>
      </c>
    </row>
    <row r="17" spans="1:5" ht="11.25">
      <c r="A17" s="40" t="s">
        <v>158</v>
      </c>
      <c r="B17" s="138">
        <v>7704731218</v>
      </c>
      <c r="C17" s="139">
        <v>770401001</v>
      </c>
      <c r="D17" s="40" t="s">
        <v>140</v>
      </c>
      <c r="E17" s="12">
        <v>26617350</v>
      </c>
    </row>
    <row r="18" spans="1:5" ht="11.25">
      <c r="A18" s="40" t="s">
        <v>139</v>
      </c>
      <c r="B18" s="138">
        <v>7704731218</v>
      </c>
      <c r="C18" s="139">
        <v>780543001</v>
      </c>
      <c r="D18" s="40" t="s">
        <v>140</v>
      </c>
      <c r="E18" s="12">
        <v>26797003</v>
      </c>
    </row>
    <row r="19" spans="1:5" ht="11.25">
      <c r="A19" s="40" t="s">
        <v>141</v>
      </c>
      <c r="B19" s="138">
        <v>7810258843</v>
      </c>
      <c r="C19" s="139">
        <v>781301001</v>
      </c>
      <c r="D19" s="40" t="s">
        <v>132</v>
      </c>
      <c r="E19" s="12">
        <v>26322163</v>
      </c>
    </row>
    <row r="20" spans="1:5" ht="11.25">
      <c r="A20" s="40" t="s">
        <v>756</v>
      </c>
      <c r="B20" s="138">
        <v>7703591134</v>
      </c>
      <c r="C20" s="139">
        <v>781943001</v>
      </c>
      <c r="D20" s="40" t="s">
        <v>757</v>
      </c>
      <c r="E20" s="12">
        <v>27307314</v>
      </c>
    </row>
    <row r="21" spans="1:5" ht="11.25">
      <c r="A21" s="40" t="s">
        <v>142</v>
      </c>
      <c r="B21" s="138">
        <v>7841322249</v>
      </c>
      <c r="C21" s="139">
        <v>780401001</v>
      </c>
      <c r="D21" s="40" t="s">
        <v>140</v>
      </c>
      <c r="E21" s="12">
        <v>26424359</v>
      </c>
    </row>
    <row r="22" spans="1:5" ht="11.25">
      <c r="A22" s="40" t="s">
        <v>143</v>
      </c>
      <c r="B22" s="138">
        <v>7819001031</v>
      </c>
      <c r="C22" s="139">
        <v>783450001</v>
      </c>
      <c r="D22" s="40" t="s">
        <v>132</v>
      </c>
      <c r="E22" s="12">
        <v>26322156</v>
      </c>
    </row>
    <row r="23" spans="1:5" ht="11.25">
      <c r="A23" s="40" t="s">
        <v>144</v>
      </c>
      <c r="B23" s="138">
        <v>7708503727</v>
      </c>
      <c r="C23" s="139">
        <v>783845004</v>
      </c>
      <c r="D23" s="40" t="s">
        <v>132</v>
      </c>
      <c r="E23" s="12">
        <v>26322159</v>
      </c>
    </row>
    <row r="24" spans="1:5" ht="11.25">
      <c r="A24" s="40" t="s">
        <v>145</v>
      </c>
      <c r="B24" s="138">
        <v>7826074344</v>
      </c>
      <c r="C24" s="139">
        <v>781001001</v>
      </c>
      <c r="D24" s="40" t="s">
        <v>132</v>
      </c>
      <c r="E24" s="12">
        <v>26322161</v>
      </c>
    </row>
    <row r="25" spans="1:5" ht="11.25">
      <c r="A25" s="40" t="s">
        <v>695</v>
      </c>
      <c r="B25" s="138">
        <v>4716016979</v>
      </c>
      <c r="C25" s="139">
        <v>997450001</v>
      </c>
      <c r="D25" s="40" t="s">
        <v>132</v>
      </c>
      <c r="E25" s="12">
        <v>27954259</v>
      </c>
    </row>
    <row r="26" spans="1:5" ht="11.25">
      <c r="A26" s="40" t="s">
        <v>758</v>
      </c>
      <c r="B26" s="138">
        <v>7743628060</v>
      </c>
      <c r="C26" s="139">
        <v>774301001</v>
      </c>
      <c r="D26" s="40" t="s">
        <v>140</v>
      </c>
      <c r="E26" s="12">
        <v>26569253</v>
      </c>
    </row>
    <row r="27" spans="1:5" ht="11.25">
      <c r="A27" s="40" t="s">
        <v>43</v>
      </c>
      <c r="B27" s="138">
        <v>7703590927</v>
      </c>
      <c r="C27" s="139">
        <v>785050001</v>
      </c>
      <c r="D27" s="40" t="s">
        <v>759</v>
      </c>
      <c r="E27" s="12">
        <v>26555079</v>
      </c>
    </row>
    <row r="28" spans="1:5" ht="11.25">
      <c r="A28" s="40" t="s">
        <v>760</v>
      </c>
      <c r="B28" s="138">
        <v>7804511368</v>
      </c>
      <c r="C28" s="139">
        <v>780401001</v>
      </c>
      <c r="D28" s="40" t="s">
        <v>132</v>
      </c>
      <c r="E28" s="12">
        <v>28505242</v>
      </c>
    </row>
    <row r="29" spans="1:5" ht="11.25">
      <c r="A29" s="40" t="s">
        <v>153</v>
      </c>
      <c r="B29" s="138">
        <v>7728587330</v>
      </c>
      <c r="C29" s="139">
        <v>772801001</v>
      </c>
      <c r="D29" s="40" t="s">
        <v>140</v>
      </c>
      <c r="E29" s="12">
        <v>26427401</v>
      </c>
    </row>
    <row r="30" spans="1:5" ht="11.25">
      <c r="A30" s="40" t="s">
        <v>146</v>
      </c>
      <c r="B30" s="138">
        <v>7817302964</v>
      </c>
      <c r="C30" s="139">
        <v>781701001</v>
      </c>
      <c r="D30" s="40" t="s">
        <v>132</v>
      </c>
      <c r="E30" s="12">
        <v>26608446</v>
      </c>
    </row>
    <row r="31" spans="1:5" ht="11.25">
      <c r="A31" s="40" t="s">
        <v>761</v>
      </c>
      <c r="B31" s="138">
        <v>1103029229</v>
      </c>
      <c r="C31" s="139">
        <v>352801001</v>
      </c>
      <c r="D31" s="40" t="s">
        <v>140</v>
      </c>
      <c r="E31" s="12">
        <v>27855290</v>
      </c>
    </row>
    <row r="32" spans="1:5" ht="11.25">
      <c r="A32" s="40" t="s">
        <v>762</v>
      </c>
      <c r="B32" s="138">
        <v>7839418306</v>
      </c>
      <c r="C32" s="139">
        <v>783901001</v>
      </c>
      <c r="D32" s="40" t="s">
        <v>140</v>
      </c>
      <c r="E32" s="12">
        <v>28042091</v>
      </c>
    </row>
    <row r="33" spans="1:5" ht="11.25">
      <c r="A33" s="40" t="s">
        <v>763</v>
      </c>
      <c r="B33" s="138">
        <v>7802849641</v>
      </c>
      <c r="C33" s="139">
        <v>780201001</v>
      </c>
      <c r="D33" s="40" t="s">
        <v>140</v>
      </c>
      <c r="E33" s="12">
        <v>26424139</v>
      </c>
    </row>
    <row r="34" spans="1:5" ht="11.25">
      <c r="A34" s="40" t="s">
        <v>147</v>
      </c>
      <c r="B34" s="138">
        <v>7801374265</v>
      </c>
      <c r="C34" s="139">
        <v>781601001</v>
      </c>
      <c r="D34" s="40" t="s">
        <v>764</v>
      </c>
      <c r="E34" s="12">
        <v>26322164</v>
      </c>
    </row>
    <row r="35" spans="1:5" ht="11.25">
      <c r="A35" s="40" t="s">
        <v>765</v>
      </c>
      <c r="B35" s="138">
        <v>7840447460</v>
      </c>
      <c r="C35" s="139">
        <v>784001001</v>
      </c>
      <c r="D35" s="40" t="s">
        <v>140</v>
      </c>
      <c r="E35" s="12">
        <v>28423754</v>
      </c>
    </row>
    <row r="36" spans="1:5" ht="11.25">
      <c r="A36" s="40" t="s">
        <v>766</v>
      </c>
      <c r="B36" s="138">
        <v>7706525041</v>
      </c>
      <c r="C36" s="139">
        <v>772501001</v>
      </c>
      <c r="D36" s="40" t="s">
        <v>140</v>
      </c>
      <c r="E36" s="12">
        <v>26416221</v>
      </c>
    </row>
    <row r="37" spans="1:5" ht="11.25">
      <c r="A37" s="40" t="s">
        <v>159</v>
      </c>
      <c r="B37" s="138">
        <v>7729667652</v>
      </c>
      <c r="C37" s="139">
        <v>772901001</v>
      </c>
      <c r="D37" s="40" t="s">
        <v>140</v>
      </c>
      <c r="E37" s="12">
        <v>27666778</v>
      </c>
    </row>
    <row r="38" spans="1:5" ht="11.25">
      <c r="A38" s="40" t="s">
        <v>154</v>
      </c>
      <c r="B38" s="138">
        <v>7706284124</v>
      </c>
      <c r="C38" s="139">
        <v>770601001</v>
      </c>
      <c r="D38" s="40" t="s">
        <v>140</v>
      </c>
      <c r="E38" s="12">
        <v>26502786</v>
      </c>
    </row>
    <row r="39" spans="1:5" ht="11.25">
      <c r="A39" s="40" t="s">
        <v>148</v>
      </c>
      <c r="B39" s="138">
        <v>7802742264</v>
      </c>
      <c r="C39" s="139">
        <v>780201001</v>
      </c>
      <c r="D39" s="40" t="s">
        <v>132</v>
      </c>
      <c r="E39" s="12">
        <v>27546318</v>
      </c>
    </row>
    <row r="40" spans="1:5" ht="11.25">
      <c r="A40" s="40" t="s">
        <v>767</v>
      </c>
      <c r="B40" s="138">
        <v>7804355599</v>
      </c>
      <c r="C40" s="139">
        <v>780401001</v>
      </c>
      <c r="D40" s="40" t="s">
        <v>140</v>
      </c>
      <c r="E40" s="12">
        <v>26424150</v>
      </c>
    </row>
    <row r="41" spans="1:5" ht="11.25">
      <c r="A41" s="40" t="s">
        <v>768</v>
      </c>
      <c r="B41" s="138">
        <v>7839472279</v>
      </c>
      <c r="C41" s="139">
        <v>783901001</v>
      </c>
      <c r="D41" s="40" t="s">
        <v>132</v>
      </c>
      <c r="E41" s="12">
        <v>28505252</v>
      </c>
    </row>
    <row r="42" spans="1:5" ht="11.25">
      <c r="A42" s="40" t="s">
        <v>149</v>
      </c>
      <c r="B42" s="138">
        <v>7802456200</v>
      </c>
      <c r="C42" s="139">
        <v>780601001</v>
      </c>
      <c r="D42" s="40" t="s">
        <v>132</v>
      </c>
      <c r="E42" s="12">
        <v>26840521</v>
      </c>
    </row>
    <row r="43" spans="1:5" ht="11.25">
      <c r="A43" s="40" t="s">
        <v>150</v>
      </c>
      <c r="B43" s="138">
        <v>7838359464</v>
      </c>
      <c r="C43" s="139">
        <v>782001001</v>
      </c>
      <c r="D43" s="40" t="s">
        <v>132</v>
      </c>
      <c r="E43" s="12">
        <v>26597512</v>
      </c>
    </row>
    <row r="44" spans="1:5" ht="11.25">
      <c r="A44" s="40" t="s">
        <v>769</v>
      </c>
      <c r="B44" s="138">
        <v>7731411714</v>
      </c>
      <c r="C44" s="139">
        <v>773101001</v>
      </c>
      <c r="D44" s="40" t="s">
        <v>140</v>
      </c>
      <c r="E44" s="12">
        <v>27629946</v>
      </c>
    </row>
    <row r="45" spans="1:5" ht="11.25">
      <c r="A45" s="40" t="s">
        <v>770</v>
      </c>
      <c r="B45" s="138">
        <v>7804488479</v>
      </c>
      <c r="C45" s="139">
        <v>780401001</v>
      </c>
      <c r="D45" s="40" t="s">
        <v>140</v>
      </c>
      <c r="E45" s="12">
        <v>28493125</v>
      </c>
    </row>
    <row r="46" spans="1:5" ht="11.25">
      <c r="A46" s="40" t="s">
        <v>156</v>
      </c>
      <c r="B46" s="138">
        <v>4211016825</v>
      </c>
      <c r="C46" s="139">
        <v>783901001</v>
      </c>
      <c r="D46" s="40" t="s">
        <v>140</v>
      </c>
      <c r="E46" s="12">
        <v>26512589</v>
      </c>
    </row>
    <row r="47" spans="1:5" ht="11.25">
      <c r="A47" s="40" t="s">
        <v>157</v>
      </c>
      <c r="B47" s="138">
        <v>1003100252</v>
      </c>
      <c r="C47" s="139">
        <v>100301001</v>
      </c>
      <c r="D47" s="40" t="s">
        <v>140</v>
      </c>
      <c r="E47" s="12">
        <v>26555876</v>
      </c>
    </row>
    <row r="48" spans="1:5" ht="11.25">
      <c r="A48" s="44" t="s">
        <v>151</v>
      </c>
      <c r="B48" s="138">
        <v>7830000137</v>
      </c>
      <c r="C48" s="139">
        <v>783801001</v>
      </c>
      <c r="D48" s="12" t="s">
        <v>132</v>
      </c>
      <c r="E48" s="12">
        <v>26322158</v>
      </c>
    </row>
    <row r="49" spans="1:5" ht="11.25">
      <c r="A49" s="44" t="s">
        <v>152</v>
      </c>
      <c r="B49" s="138">
        <v>7830000970</v>
      </c>
      <c r="C49" s="139">
        <v>783450001</v>
      </c>
      <c r="D49" s="12" t="s">
        <v>771</v>
      </c>
      <c r="E49" s="12">
        <v>26322166</v>
      </c>
    </row>
    <row r="50" spans="1:5" ht="11.25">
      <c r="A50" s="44" t="s">
        <v>772</v>
      </c>
      <c r="B50" s="138">
        <v>7814148129</v>
      </c>
      <c r="C50" s="139">
        <v>785050001</v>
      </c>
      <c r="D50" s="12" t="s">
        <v>132</v>
      </c>
      <c r="E50" s="12">
        <v>28262183</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zoomScalePageLayoutView="0" workbookViewId="0" topLeftCell="A1">
      <selection activeCell="E24" sqref="E24"/>
    </sheetView>
  </sheetViews>
  <sheetFormatPr defaultColWidth="21.57421875" defaultRowHeight="11.25"/>
  <cols>
    <col min="1" max="1" width="43.00390625" style="2" customWidth="1"/>
    <col min="2" max="2" width="11.57421875" style="10" customWidth="1"/>
    <col min="3" max="3" width="9.8515625" style="30"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40" t="s">
        <v>18</v>
      </c>
      <c r="B1" s="40" t="s">
        <v>6</v>
      </c>
      <c r="C1" s="40" t="s">
        <v>7</v>
      </c>
      <c r="D1" s="40" t="s">
        <v>19</v>
      </c>
      <c r="E1" s="3" t="s">
        <v>21</v>
      </c>
    </row>
    <row r="2" spans="1:7" s="3" customFormat="1" ht="11.25">
      <c r="A2" s="40" t="s">
        <v>50</v>
      </c>
      <c r="B2" s="40" t="s">
        <v>51</v>
      </c>
      <c r="C2" s="40" t="s">
        <v>52</v>
      </c>
      <c r="D2" s="40" t="s">
        <v>62</v>
      </c>
      <c r="E2" s="40">
        <v>26361120</v>
      </c>
      <c r="F2" s="40"/>
      <c r="G2" s="40"/>
    </row>
    <row r="3" spans="1:7" s="3" customFormat="1" ht="11.25">
      <c r="A3" s="40" t="s">
        <v>53</v>
      </c>
      <c r="B3" s="40" t="s">
        <v>54</v>
      </c>
      <c r="C3" s="40" t="s">
        <v>55</v>
      </c>
      <c r="D3" s="40" t="s">
        <v>60</v>
      </c>
      <c r="E3" s="40">
        <v>26361128</v>
      </c>
      <c r="F3" s="40"/>
      <c r="G3" s="40"/>
    </row>
    <row r="4" spans="1:7" s="3" customFormat="1" ht="11.25">
      <c r="A4" s="40" t="s">
        <v>56</v>
      </c>
      <c r="B4" s="40" t="s">
        <v>57</v>
      </c>
      <c r="C4" s="40" t="s">
        <v>42</v>
      </c>
      <c r="D4" s="40" t="s">
        <v>62</v>
      </c>
      <c r="E4" s="40">
        <v>26361122</v>
      </c>
      <c r="F4" s="40"/>
      <c r="G4" s="40"/>
    </row>
    <row r="5" spans="1:7" s="3" customFormat="1" ht="11.25">
      <c r="A5" s="40" t="s">
        <v>58</v>
      </c>
      <c r="B5" s="40">
        <v>7841312071</v>
      </c>
      <c r="C5" s="40">
        <v>780102001</v>
      </c>
      <c r="D5" s="40" t="s">
        <v>83</v>
      </c>
      <c r="E5" s="40">
        <v>26539356</v>
      </c>
      <c r="F5" s="40"/>
      <c r="G5" s="40"/>
    </row>
    <row r="6" spans="1:7" ht="11.25">
      <c r="A6" s="40" t="s">
        <v>59</v>
      </c>
      <c r="B6" s="40">
        <v>7813323258</v>
      </c>
      <c r="C6" s="40">
        <v>780501001</v>
      </c>
      <c r="D6" s="40" t="s">
        <v>60</v>
      </c>
      <c r="E6" s="40">
        <v>26533887</v>
      </c>
      <c r="F6" s="40"/>
      <c r="G6" s="40"/>
    </row>
    <row r="7" spans="1:7" ht="11.25">
      <c r="A7" s="40" t="s">
        <v>61</v>
      </c>
      <c r="B7" s="40">
        <v>7811322925</v>
      </c>
      <c r="C7" s="40">
        <v>781101001</v>
      </c>
      <c r="D7" s="40" t="s">
        <v>60</v>
      </c>
      <c r="E7" s="40">
        <v>26361113</v>
      </c>
      <c r="F7" s="40"/>
      <c r="G7" s="40"/>
    </row>
    <row r="8" spans="1:7" ht="11.25">
      <c r="A8" s="40"/>
      <c r="B8" s="40"/>
      <c r="C8" s="40"/>
      <c r="D8" s="40"/>
      <c r="E8" s="40"/>
      <c r="F8" s="40"/>
      <c r="G8" s="40"/>
    </row>
    <row r="9" spans="1:7" ht="11.25">
      <c r="A9" s="40"/>
      <c r="B9" s="40"/>
      <c r="C9" s="40"/>
      <c r="D9" s="40"/>
      <c r="E9" s="40"/>
      <c r="F9" s="40"/>
      <c r="G9" s="40"/>
    </row>
    <row r="10" spans="1:7" ht="11.25">
      <c r="A10" s="40"/>
      <c r="B10" s="40"/>
      <c r="C10" s="40"/>
      <c r="D10" s="40"/>
      <c r="E10" s="40"/>
      <c r="F10" s="40"/>
      <c r="G10" s="40"/>
    </row>
    <row r="11" spans="1:7" ht="11.25">
      <c r="A11" s="40"/>
      <c r="B11" s="40"/>
      <c r="C11" s="40"/>
      <c r="D11" s="40"/>
      <c r="E11" s="40"/>
      <c r="F11" s="40"/>
      <c r="G11" s="40"/>
    </row>
    <row r="12" spans="1:7" ht="11.25">
      <c r="A12" s="40"/>
      <c r="B12" s="40"/>
      <c r="C12" s="40"/>
      <c r="D12" s="40"/>
      <c r="E12" s="40"/>
      <c r="F12" s="40"/>
      <c r="G12" s="40"/>
    </row>
    <row r="13" spans="1:7" ht="11.25">
      <c r="A13" s="40"/>
      <c r="B13" s="40"/>
      <c r="C13" s="40"/>
      <c r="D13" s="40"/>
      <c r="E13" s="40"/>
      <c r="F13" s="40"/>
      <c r="G13" s="40"/>
    </row>
    <row r="14" spans="1:7" ht="11.25">
      <c r="A14" s="40"/>
      <c r="B14" s="40"/>
      <c r="C14" s="40"/>
      <c r="D14" s="40"/>
      <c r="E14" s="40"/>
      <c r="F14" s="40"/>
      <c r="G14" s="40"/>
    </row>
    <row r="15" spans="1:7" ht="11.25">
      <c r="A15" s="40"/>
      <c r="B15" s="40"/>
      <c r="C15" s="40"/>
      <c r="D15" s="40"/>
      <c r="E15" s="40"/>
      <c r="F15" s="40"/>
      <c r="G15" s="40"/>
    </row>
    <row r="16" spans="1:7" ht="11.25">
      <c r="A16" s="40"/>
      <c r="B16" s="40"/>
      <c r="C16" s="40"/>
      <c r="D16" s="40"/>
      <c r="E16" s="40"/>
      <c r="F16" s="40"/>
      <c r="G16" s="40"/>
    </row>
    <row r="17" spans="1:7" ht="11.25">
      <c r="A17" s="40"/>
      <c r="B17" s="40"/>
      <c r="C17" s="40"/>
      <c r="D17" s="40"/>
      <c r="E17" s="40"/>
      <c r="F17" s="40"/>
      <c r="G17" s="40"/>
    </row>
    <row r="18" spans="1:7" ht="11.25">
      <c r="A18" s="40"/>
      <c r="B18" s="40"/>
      <c r="C18" s="40"/>
      <c r="D18" s="40"/>
      <c r="E18" s="40"/>
      <c r="F18" s="40"/>
      <c r="G18" s="40"/>
    </row>
    <row r="19" spans="1:7" ht="11.25">
      <c r="A19" s="40"/>
      <c r="B19" s="40"/>
      <c r="C19" s="40"/>
      <c r="D19" s="40"/>
      <c r="E19" s="40"/>
      <c r="F19" s="40"/>
      <c r="G19" s="40"/>
    </row>
    <row r="20" spans="1:7" ht="11.25">
      <c r="A20" s="40"/>
      <c r="B20" s="40"/>
      <c r="C20" s="40"/>
      <c r="D20" s="40"/>
      <c r="E20" s="40"/>
      <c r="F20" s="40"/>
      <c r="G20" s="40"/>
    </row>
    <row r="21" spans="1:7" ht="11.25">
      <c r="A21" s="40"/>
      <c r="B21" s="40"/>
      <c r="C21" s="40"/>
      <c r="D21" s="40"/>
      <c r="E21" s="40"/>
      <c r="F21" s="40"/>
      <c r="G21" s="40"/>
    </row>
    <row r="22" spans="1:7" ht="11.25">
      <c r="A22" s="40"/>
      <c r="B22" s="40"/>
      <c r="C22" s="40"/>
      <c r="D22" s="40"/>
      <c r="E22" s="40"/>
      <c r="F22" s="40"/>
      <c r="G22" s="40"/>
    </row>
    <row r="23" spans="1:7" ht="11.25">
      <c r="A23" s="40"/>
      <c r="B23" s="40"/>
      <c r="C23" s="40"/>
      <c r="D23" s="40"/>
      <c r="E23" s="40"/>
      <c r="F23" s="40"/>
      <c r="G23" s="40"/>
    </row>
    <row r="24" spans="1:7" ht="11.25">
      <c r="A24" s="40"/>
      <c r="B24" s="40"/>
      <c r="C24" s="40"/>
      <c r="D24" s="40"/>
      <c r="E24" s="40"/>
      <c r="F24" s="40"/>
      <c r="G24" s="40"/>
    </row>
    <row r="25" spans="1:7" ht="11.25">
      <c r="A25" s="40"/>
      <c r="B25" s="40"/>
      <c r="C25" s="40"/>
      <c r="D25" s="40"/>
      <c r="E25" s="40"/>
      <c r="F25" s="40"/>
      <c r="G25" s="40"/>
    </row>
    <row r="26" spans="1:7" ht="11.25">
      <c r="A26" s="40"/>
      <c r="B26" s="40"/>
      <c r="C26" s="40"/>
      <c r="D26" s="40"/>
      <c r="E26" s="40"/>
      <c r="F26" s="40"/>
      <c r="G26" s="40"/>
    </row>
    <row r="27" spans="1:7" ht="11.25">
      <c r="A27" s="40"/>
      <c r="B27" s="40"/>
      <c r="C27" s="40"/>
      <c r="D27" s="40"/>
      <c r="E27" s="40"/>
      <c r="F27" s="40"/>
      <c r="G27" s="40"/>
    </row>
    <row r="28" spans="1:7" ht="11.25">
      <c r="A28" s="40"/>
      <c r="B28" s="40"/>
      <c r="C28" s="40"/>
      <c r="D28" s="40"/>
      <c r="E28" s="40"/>
      <c r="F28" s="40"/>
      <c r="G28" s="40"/>
    </row>
    <row r="29" spans="1:7" ht="11.25">
      <c r="A29" s="40"/>
      <c r="B29" s="40"/>
      <c r="C29" s="40"/>
      <c r="D29" s="40"/>
      <c r="E29" s="40"/>
      <c r="F29" s="40"/>
      <c r="G29" s="40"/>
    </row>
    <row r="30" spans="1:7" ht="11.25">
      <c r="A30" s="40"/>
      <c r="B30" s="40"/>
      <c r="C30" s="40"/>
      <c r="D30" s="40"/>
      <c r="E30" s="40"/>
      <c r="F30" s="40"/>
      <c r="G30" s="40"/>
    </row>
    <row r="31" spans="1:7" ht="11.25">
      <c r="A31" s="40"/>
      <c r="B31" s="40"/>
      <c r="C31" s="40"/>
      <c r="D31" s="40"/>
      <c r="E31" s="40"/>
      <c r="F31" s="40"/>
      <c r="G31" s="40"/>
    </row>
    <row r="32" spans="1:7" ht="11.25">
      <c r="A32" s="40"/>
      <c r="B32" s="40"/>
      <c r="C32" s="40"/>
      <c r="D32" s="40"/>
      <c r="E32" s="40"/>
      <c r="F32" s="40"/>
      <c r="G32" s="40"/>
    </row>
    <row r="33" spans="1:7" ht="11.25">
      <c r="A33" s="40"/>
      <c r="B33" s="40"/>
      <c r="C33" s="40"/>
      <c r="D33" s="40"/>
      <c r="E33" s="40"/>
      <c r="F33" s="40"/>
      <c r="G33" s="40"/>
    </row>
    <row r="34" spans="1:7" ht="11.25">
      <c r="A34" s="40"/>
      <c r="B34" s="40"/>
      <c r="C34" s="40"/>
      <c r="D34" s="40"/>
      <c r="E34" s="40"/>
      <c r="F34" s="40"/>
      <c r="G34" s="40"/>
    </row>
    <row r="35" spans="1:7" ht="11.25">
      <c r="A35" s="40"/>
      <c r="B35" s="40"/>
      <c r="C35" s="40"/>
      <c r="D35" s="40"/>
      <c r="E35" s="40"/>
      <c r="F35" s="40"/>
      <c r="G35" s="40"/>
    </row>
    <row r="36" spans="1:7" ht="11.25">
      <c r="A36" s="40"/>
      <c r="B36" s="40"/>
      <c r="C36" s="40"/>
      <c r="D36" s="40"/>
      <c r="E36" s="40"/>
      <c r="F36" s="40"/>
      <c r="G36" s="40"/>
    </row>
    <row r="37" spans="1:7" ht="11.25">
      <c r="A37" s="40"/>
      <c r="B37" s="40"/>
      <c r="C37" s="40"/>
      <c r="D37" s="40"/>
      <c r="E37" s="40"/>
      <c r="F37" s="40"/>
      <c r="G37" s="40"/>
    </row>
    <row r="38" spans="1:7" ht="11.25">
      <c r="A38" s="40"/>
      <c r="B38" s="40"/>
      <c r="C38" s="40"/>
      <c r="D38" s="40"/>
      <c r="E38" s="40"/>
      <c r="F38" s="40"/>
      <c r="G38" s="40"/>
    </row>
    <row r="39" spans="1:7" ht="11.25">
      <c r="A39" s="40"/>
      <c r="B39" s="40"/>
      <c r="C39" s="40"/>
      <c r="D39" s="40"/>
      <c r="E39" s="40"/>
      <c r="F39" s="40"/>
      <c r="G39" s="40"/>
    </row>
    <row r="40" spans="1:7" ht="11.25">
      <c r="A40" s="40"/>
      <c r="B40" s="40"/>
      <c r="C40" s="40"/>
      <c r="D40" s="40"/>
      <c r="E40" s="40"/>
      <c r="F40" s="40"/>
      <c r="G40" s="40"/>
    </row>
    <row r="41" spans="1:7" ht="11.25">
      <c r="A41" s="40"/>
      <c r="B41" s="40"/>
      <c r="C41" s="40"/>
      <c r="D41" s="40"/>
      <c r="E41" s="40"/>
      <c r="F41" s="40"/>
      <c r="G41" s="40"/>
    </row>
    <row r="42" spans="1:7" ht="11.25">
      <c r="A42" s="40"/>
      <c r="B42" s="40"/>
      <c r="C42" s="40"/>
      <c r="D42" s="40"/>
      <c r="E42" s="40"/>
      <c r="F42" s="40"/>
      <c r="G42" s="40"/>
    </row>
    <row r="43" spans="1:7" ht="11.25">
      <c r="A43" s="40"/>
      <c r="B43" s="40"/>
      <c r="C43" s="40"/>
      <c r="D43" s="40"/>
      <c r="E43" s="40"/>
      <c r="F43" s="40"/>
      <c r="G43" s="40"/>
    </row>
    <row r="44" spans="1:7" ht="11.25">
      <c r="A44" s="40"/>
      <c r="B44" s="40"/>
      <c r="C44" s="40"/>
      <c r="D44" s="40"/>
      <c r="E44" s="40"/>
      <c r="F44" s="40"/>
      <c r="G44" s="40"/>
    </row>
    <row r="45" spans="1:7" ht="11.25">
      <c r="A45" s="40"/>
      <c r="B45" s="40"/>
      <c r="C45" s="40"/>
      <c r="D45" s="40"/>
      <c r="E45" s="40"/>
      <c r="F45" s="40"/>
      <c r="G45" s="40"/>
    </row>
    <row r="46" spans="1:7" ht="11.25">
      <c r="A46" s="40"/>
      <c r="B46" s="40"/>
      <c r="C46" s="40"/>
      <c r="D46" s="40"/>
      <c r="E46" s="40"/>
      <c r="F46" s="40"/>
      <c r="G46" s="40"/>
    </row>
    <row r="47" spans="1:7" ht="11.25">
      <c r="A47" s="40"/>
      <c r="B47" s="40"/>
      <c r="C47" s="40"/>
      <c r="D47" s="40"/>
      <c r="E47" s="40"/>
      <c r="F47" s="40"/>
      <c r="G47" s="40"/>
    </row>
    <row r="48" spans="1:7" ht="11.25">
      <c r="A48" s="40"/>
      <c r="B48" s="40"/>
      <c r="C48" s="40"/>
      <c r="D48" s="40"/>
      <c r="E48" s="40"/>
      <c r="F48" s="40"/>
      <c r="G48" s="40"/>
    </row>
    <row r="49" spans="1:7" ht="11.25">
      <c r="A49" s="40"/>
      <c r="B49" s="40"/>
      <c r="C49" s="40"/>
      <c r="D49" s="40"/>
      <c r="E49" s="40"/>
      <c r="F49" s="40"/>
      <c r="G49" s="40"/>
    </row>
    <row r="50" spans="1:7" ht="11.25">
      <c r="A50" s="40"/>
      <c r="B50" s="40"/>
      <c r="C50" s="40"/>
      <c r="D50" s="40"/>
      <c r="E50" s="40"/>
      <c r="F50" s="40"/>
      <c r="G50" s="40"/>
    </row>
    <row r="51" spans="1:7" ht="11.25">
      <c r="A51" s="40"/>
      <c r="B51" s="40"/>
      <c r="C51" s="40"/>
      <c r="D51" s="40"/>
      <c r="E51" s="40"/>
      <c r="F51" s="40"/>
      <c r="G51" s="40"/>
    </row>
    <row r="52" spans="1:7" ht="11.25">
      <c r="A52" s="40"/>
      <c r="B52" s="40"/>
      <c r="C52" s="40"/>
      <c r="D52" s="40"/>
      <c r="E52" s="40"/>
      <c r="F52" s="40"/>
      <c r="G52" s="40"/>
    </row>
    <row r="53" spans="1:7" ht="11.25">
      <c r="A53" s="40"/>
      <c r="B53" s="40"/>
      <c r="C53" s="40"/>
      <c r="D53" s="40"/>
      <c r="E53" s="40"/>
      <c r="F53" s="40"/>
      <c r="G53" s="40"/>
    </row>
    <row r="54" spans="1:7" ht="11.25">
      <c r="A54" s="40"/>
      <c r="B54" s="40"/>
      <c r="C54" s="40"/>
      <c r="D54" s="40"/>
      <c r="E54" s="40"/>
      <c r="F54" s="40"/>
      <c r="G54" s="40"/>
    </row>
    <row r="55" spans="1:7" ht="11.25">
      <c r="A55" s="40"/>
      <c r="B55" s="40"/>
      <c r="C55" s="40"/>
      <c r="D55" s="40"/>
      <c r="E55" s="40"/>
      <c r="F55" s="40"/>
      <c r="G55" s="40"/>
    </row>
    <row r="56" spans="1:7" ht="11.25">
      <c r="A56" s="40"/>
      <c r="B56" s="40"/>
      <c r="C56" s="40"/>
      <c r="D56" s="40"/>
      <c r="E56" s="40"/>
      <c r="F56" s="40"/>
      <c r="G56" s="40"/>
    </row>
    <row r="57" spans="1:7" ht="11.25">
      <c r="A57" s="40"/>
      <c r="B57" s="40"/>
      <c r="C57" s="40"/>
      <c r="D57" s="40"/>
      <c r="E57" s="40"/>
      <c r="F57" s="40"/>
      <c r="G57" s="40"/>
    </row>
    <row r="58" spans="1:7" ht="11.25">
      <c r="A58" s="40"/>
      <c r="B58" s="40"/>
      <c r="C58" s="40"/>
      <c r="D58" s="40"/>
      <c r="E58" s="40"/>
      <c r="F58" s="40"/>
      <c r="G58" s="40"/>
    </row>
    <row r="59" spans="1:7" ht="11.25">
      <c r="A59" s="40"/>
      <c r="B59" s="40"/>
      <c r="C59" s="40"/>
      <c r="D59" s="40"/>
      <c r="E59" s="40"/>
      <c r="F59" s="40"/>
      <c r="G59" s="40"/>
    </row>
    <row r="60" spans="1:7" ht="11.25">
      <c r="A60" s="40"/>
      <c r="B60" s="40"/>
      <c r="C60" s="40"/>
      <c r="D60" s="40"/>
      <c r="E60" s="40"/>
      <c r="F60" s="40"/>
      <c r="G60" s="40"/>
    </row>
    <row r="61" spans="1:7" ht="11.25">
      <c r="A61" s="40"/>
      <c r="B61" s="40"/>
      <c r="C61" s="40"/>
      <c r="D61" s="40"/>
      <c r="E61" s="40"/>
      <c r="F61" s="40"/>
      <c r="G61" s="40"/>
    </row>
    <row r="62" spans="1:7" ht="11.25">
      <c r="A62" s="40"/>
      <c r="B62" s="40"/>
      <c r="C62" s="40"/>
      <c r="D62" s="40"/>
      <c r="E62" s="40"/>
      <c r="F62" s="40"/>
      <c r="G62" s="40"/>
    </row>
    <row r="63" spans="1:7" ht="11.25">
      <c r="A63" s="40"/>
      <c r="B63" s="40"/>
      <c r="C63" s="40"/>
      <c r="D63" s="40"/>
      <c r="E63" s="40"/>
      <c r="F63" s="40"/>
      <c r="G63" s="40"/>
    </row>
    <row r="64" spans="1:7" ht="11.25">
      <c r="A64" s="40"/>
      <c r="B64" s="40"/>
      <c r="C64" s="40"/>
      <c r="D64" s="40"/>
      <c r="E64" s="40"/>
      <c r="F64" s="40"/>
      <c r="G64" s="40"/>
    </row>
    <row r="65" spans="1:7" ht="11.25">
      <c r="A65" s="40"/>
      <c r="B65" s="40"/>
      <c r="C65" s="40"/>
      <c r="D65" s="40"/>
      <c r="E65" s="40"/>
      <c r="F65" s="40"/>
      <c r="G65" s="40"/>
    </row>
    <row r="66" spans="1:7" ht="11.25">
      <c r="A66" s="40"/>
      <c r="B66" s="40"/>
      <c r="C66" s="40"/>
      <c r="D66" s="40"/>
      <c r="E66" s="40"/>
      <c r="F66" s="40"/>
      <c r="G66" s="40"/>
    </row>
    <row r="67" spans="1:7" ht="11.25">
      <c r="A67" s="40"/>
      <c r="B67" s="40"/>
      <c r="C67" s="40"/>
      <c r="D67" s="40"/>
      <c r="E67" s="40"/>
      <c r="F67" s="40"/>
      <c r="G67" s="40"/>
    </row>
    <row r="68" spans="1:7" ht="11.25">
      <c r="A68" s="40"/>
      <c r="B68" s="40"/>
      <c r="C68" s="40"/>
      <c r="D68" s="40"/>
      <c r="E68" s="40"/>
      <c r="F68" s="40"/>
      <c r="G68" s="40"/>
    </row>
    <row r="69" spans="1:7" ht="11.25">
      <c r="A69" s="40"/>
      <c r="B69" s="40"/>
      <c r="C69" s="40"/>
      <c r="D69" s="40"/>
      <c r="E69" s="40"/>
      <c r="F69" s="40"/>
      <c r="G69" s="40"/>
    </row>
    <row r="70" spans="1:7" ht="11.25">
      <c r="A70" s="40"/>
      <c r="B70" s="40"/>
      <c r="C70" s="40"/>
      <c r="D70" s="40"/>
      <c r="E70" s="40"/>
      <c r="F70" s="40"/>
      <c r="G70" s="40"/>
    </row>
    <row r="71" spans="1:7" ht="11.25">
      <c r="A71" s="40"/>
      <c r="B71" s="40"/>
      <c r="C71" s="40"/>
      <c r="D71" s="40"/>
      <c r="E71" s="40"/>
      <c r="F71" s="40"/>
      <c r="G71" s="40"/>
    </row>
    <row r="72" spans="1:7" ht="11.25">
      <c r="A72" s="40"/>
      <c r="B72" s="40"/>
      <c r="C72" s="40"/>
      <c r="D72" s="40"/>
      <c r="E72" s="40"/>
      <c r="F72" s="40"/>
      <c r="G72" s="40"/>
    </row>
    <row r="73" spans="1:7" ht="11.25">
      <c r="A73" s="40"/>
      <c r="B73" s="40"/>
      <c r="C73" s="40"/>
      <c r="D73" s="40"/>
      <c r="E73" s="40"/>
      <c r="F73" s="40"/>
      <c r="G73" s="40"/>
    </row>
    <row r="74" spans="1:7" ht="11.25">
      <c r="A74" s="40"/>
      <c r="B74" s="40"/>
      <c r="C74" s="40"/>
      <c r="D74" s="40"/>
      <c r="E74" s="40"/>
      <c r="F74" s="40"/>
      <c r="G74" s="40"/>
    </row>
    <row r="75" spans="1:7" ht="11.25">
      <c r="A75" s="40"/>
      <c r="B75" s="40"/>
      <c r="C75" s="40"/>
      <c r="D75" s="40"/>
      <c r="E75" s="40"/>
      <c r="F75" s="40"/>
      <c r="G75" s="40"/>
    </row>
    <row r="76" spans="1:7" ht="11.25">
      <c r="A76" s="40"/>
      <c r="B76" s="40"/>
      <c r="C76" s="40"/>
      <c r="D76" s="40"/>
      <c r="E76" s="40"/>
      <c r="F76" s="40"/>
      <c r="G76" s="40"/>
    </row>
    <row r="77" spans="1:7" ht="11.25">
      <c r="A77" s="40"/>
      <c r="B77" s="40"/>
      <c r="C77" s="40"/>
      <c r="D77" s="40"/>
      <c r="E77" s="40"/>
      <c r="F77" s="40"/>
      <c r="G77" s="40"/>
    </row>
    <row r="78" spans="1:7" ht="11.25">
      <c r="A78" s="40"/>
      <c r="B78" s="40"/>
      <c r="C78" s="40"/>
      <c r="D78" s="40"/>
      <c r="E78" s="40"/>
      <c r="F78" s="40"/>
      <c r="G78" s="40"/>
    </row>
    <row r="79" spans="1:7" ht="11.25">
      <c r="A79" s="40"/>
      <c r="B79" s="40"/>
      <c r="C79" s="40"/>
      <c r="D79" s="40"/>
      <c r="E79" s="40"/>
      <c r="F79" s="40"/>
      <c r="G79" s="40"/>
    </row>
    <row r="80" spans="1:7" ht="11.25">
      <c r="A80" s="40"/>
      <c r="B80" s="40"/>
      <c r="C80" s="40"/>
      <c r="D80" s="40"/>
      <c r="E80" s="40"/>
      <c r="F80" s="40"/>
      <c r="G80" s="40"/>
    </row>
    <row r="81" spans="1:7" ht="11.25">
      <c r="A81" s="40"/>
      <c r="B81" s="40"/>
      <c r="C81" s="40"/>
      <c r="D81" s="40"/>
      <c r="E81" s="40"/>
      <c r="F81" s="40"/>
      <c r="G81" s="40"/>
    </row>
    <row r="82" spans="1:7" ht="11.25">
      <c r="A82" s="40"/>
      <c r="B82" s="40"/>
      <c r="C82" s="40"/>
      <c r="D82" s="40"/>
      <c r="E82" s="40"/>
      <c r="F82" s="40"/>
      <c r="G82" s="40"/>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A4:H37"/>
  <sheetViews>
    <sheetView showGridLines="0" tabSelected="1" zoomScalePageLayoutView="0" workbookViewId="0" topLeftCell="C4">
      <selection activeCell="C4" sqref="C4"/>
    </sheetView>
  </sheetViews>
  <sheetFormatPr defaultColWidth="9.140625" defaultRowHeight="11.25"/>
  <cols>
    <col min="1" max="2" width="0" style="46" hidden="1" customWidth="1"/>
    <col min="5" max="5" width="22.140625" style="0" customWidth="1"/>
    <col min="6" max="6" width="59.28125" style="0" customWidth="1"/>
    <col min="7" max="7" width="16.28125" style="0" customWidth="1"/>
    <col min="8" max="8" width="9.140625" style="0" customWidth="1"/>
  </cols>
  <sheetData>
    <row r="1" s="46" customFormat="1" ht="11.25" hidden="1"/>
    <row r="2" s="46" customFormat="1" ht="11.25" hidden="1"/>
    <row r="3" s="46" customFormat="1" ht="11.25" hidden="1"/>
    <row r="4" spans="7:8" ht="11.25">
      <c r="G4" s="447" t="str">
        <f>FORMCODE</f>
        <v>EE.INVEST.QV.4.178</v>
      </c>
      <c r="H4" s="447"/>
    </row>
    <row r="5" spans="7:8" ht="11.25">
      <c r="G5" s="447" t="str">
        <f>VERSION</f>
        <v>Версия 1.5.2</v>
      </c>
      <c r="H5" s="447"/>
    </row>
    <row r="6" spans="7:8" ht="11.25">
      <c r="G6" s="76"/>
      <c r="H6" s="76"/>
    </row>
    <row r="7" spans="7:8" ht="12" thickBot="1">
      <c r="G7" s="448"/>
      <c r="H7" s="448"/>
    </row>
    <row r="8" spans="4:8" ht="11.25">
      <c r="D8" s="449" t="s">
        <v>47</v>
      </c>
      <c r="E8" s="450"/>
      <c r="F8" s="450"/>
      <c r="G8" s="450"/>
      <c r="H8" s="451"/>
    </row>
    <row r="9" spans="4:8" ht="32.25" customHeight="1" thickBot="1">
      <c r="D9" s="452" t="str">
        <f>FORMNAME</f>
        <v>Инвестиционная программа в сфере электроэнергетики</v>
      </c>
      <c r="E9" s="453"/>
      <c r="F9" s="453"/>
      <c r="G9" s="453"/>
      <c r="H9" s="454"/>
    </row>
    <row r="10" spans="4:8" ht="11.25">
      <c r="D10" s="455"/>
      <c r="E10" s="455"/>
      <c r="F10" s="455"/>
      <c r="G10" s="455"/>
      <c r="H10" s="455"/>
    </row>
    <row r="11" spans="4:8" ht="12" thickBot="1">
      <c r="D11" s="33"/>
      <c r="E11" s="34"/>
      <c r="F11" s="34"/>
      <c r="G11" s="34"/>
      <c r="H11" s="37"/>
    </row>
    <row r="12" spans="4:8" ht="29.25" customHeight="1">
      <c r="D12" s="32"/>
      <c r="E12" s="444"/>
      <c r="F12" s="445"/>
      <c r="G12" s="446"/>
      <c r="H12" s="38"/>
    </row>
    <row r="13" spans="4:8" ht="29.25" customHeight="1">
      <c r="D13" s="32"/>
      <c r="E13" s="95"/>
      <c r="F13" s="96"/>
      <c r="G13" s="97"/>
      <c r="H13" s="38"/>
    </row>
    <row r="14" spans="4:8" ht="29.25" customHeight="1">
      <c r="D14" s="32"/>
      <c r="E14" s="95"/>
      <c r="F14" s="96"/>
      <c r="G14" s="97"/>
      <c r="H14" s="38"/>
    </row>
    <row r="15" spans="4:8" ht="29.25" customHeight="1">
      <c r="D15" s="32"/>
      <c r="E15" s="95"/>
      <c r="F15" s="96"/>
      <c r="G15" s="97"/>
      <c r="H15" s="38"/>
    </row>
    <row r="16" spans="4:8" ht="29.25" customHeight="1">
      <c r="D16" s="32"/>
      <c r="E16" s="95"/>
      <c r="F16" s="96"/>
      <c r="G16" s="97"/>
      <c r="H16" s="38"/>
    </row>
    <row r="17" spans="4:8" ht="29.25" customHeight="1">
      <c r="D17" s="32"/>
      <c r="E17" s="95"/>
      <c r="F17" s="96"/>
      <c r="G17" s="97"/>
      <c r="H17" s="38"/>
    </row>
    <row r="18" spans="4:8" ht="29.25" customHeight="1">
      <c r="D18" s="32"/>
      <c r="E18" s="95"/>
      <c r="F18" s="96"/>
      <c r="G18" s="97"/>
      <c r="H18" s="38"/>
    </row>
    <row r="19" spans="4:8" ht="29.25" customHeight="1">
      <c r="D19" s="32"/>
      <c r="E19" s="95"/>
      <c r="F19" s="96"/>
      <c r="G19" s="97"/>
      <c r="H19" s="38"/>
    </row>
    <row r="20" spans="4:8" ht="29.25" customHeight="1">
      <c r="D20" s="32"/>
      <c r="E20" s="95"/>
      <c r="F20" s="96"/>
      <c r="G20" s="97"/>
      <c r="H20" s="38"/>
    </row>
    <row r="21" spans="4:8" ht="29.25" customHeight="1">
      <c r="D21" s="32"/>
      <c r="E21" s="95"/>
      <c r="F21" s="96"/>
      <c r="G21" s="97"/>
      <c r="H21" s="38"/>
    </row>
    <row r="22" spans="4:8" ht="29.25" customHeight="1">
      <c r="D22" s="32"/>
      <c r="E22" s="95"/>
      <c r="F22" s="96"/>
      <c r="G22" s="97"/>
      <c r="H22" s="38"/>
    </row>
    <row r="23" spans="4:8" ht="29.25" customHeight="1">
      <c r="D23" s="32"/>
      <c r="E23" s="95"/>
      <c r="F23" s="96"/>
      <c r="G23" s="97"/>
      <c r="H23" s="38"/>
    </row>
    <row r="24" spans="4:8" ht="29.25" customHeight="1">
      <c r="D24" s="32"/>
      <c r="E24" s="95"/>
      <c r="F24" s="96"/>
      <c r="G24" s="97"/>
      <c r="H24" s="38"/>
    </row>
    <row r="25" spans="4:8" ht="29.25" customHeight="1">
      <c r="D25" s="32"/>
      <c r="E25" s="95"/>
      <c r="F25" s="96"/>
      <c r="G25" s="97"/>
      <c r="H25" s="38"/>
    </row>
    <row r="26" spans="4:8" ht="29.25" customHeight="1">
      <c r="D26" s="32"/>
      <c r="E26" s="95"/>
      <c r="F26" s="96"/>
      <c r="G26" s="97"/>
      <c r="H26" s="38"/>
    </row>
    <row r="27" spans="4:8" ht="29.25" customHeight="1">
      <c r="D27" s="32"/>
      <c r="E27" s="95"/>
      <c r="F27" s="96"/>
      <c r="G27" s="97"/>
      <c r="H27" s="38"/>
    </row>
    <row r="28" spans="4:8" ht="29.25" customHeight="1">
      <c r="D28" s="32"/>
      <c r="E28" s="152"/>
      <c r="F28" s="153"/>
      <c r="G28" s="154"/>
      <c r="H28" s="38"/>
    </row>
    <row r="29" spans="4:8" ht="29.25" customHeight="1">
      <c r="D29" s="32"/>
      <c r="E29" s="152"/>
      <c r="F29" s="153"/>
      <c r="G29" s="154"/>
      <c r="H29" s="38"/>
    </row>
    <row r="30" spans="4:8" ht="29.25" customHeight="1">
      <c r="D30" s="32"/>
      <c r="E30" s="95"/>
      <c r="F30" s="96"/>
      <c r="G30" s="97"/>
      <c r="H30" s="38"/>
    </row>
    <row r="31" spans="4:8" ht="29.25" customHeight="1">
      <c r="D31" s="32"/>
      <c r="E31" s="387"/>
      <c r="F31" s="388"/>
      <c r="G31" s="389"/>
      <c r="H31" s="38"/>
    </row>
    <row r="32" spans="4:8" ht="29.25" customHeight="1">
      <c r="D32" s="32"/>
      <c r="E32" s="387"/>
      <c r="F32" s="388"/>
      <c r="G32" s="389"/>
      <c r="H32" s="38"/>
    </row>
    <row r="33" spans="4:8" ht="29.25" customHeight="1">
      <c r="D33" s="32"/>
      <c r="E33" s="95"/>
      <c r="F33" s="96"/>
      <c r="G33" s="97"/>
      <c r="H33" s="38"/>
    </row>
    <row r="34" spans="4:8" ht="29.25" customHeight="1">
      <c r="D34" s="32"/>
      <c r="E34" s="95"/>
      <c r="F34" s="96"/>
      <c r="G34" s="97"/>
      <c r="H34" s="38"/>
    </row>
    <row r="35" spans="1:8" s="59" customFormat="1" ht="11.25">
      <c r="A35" s="60"/>
      <c r="B35" s="60"/>
      <c r="D35" s="32"/>
      <c r="E35" s="438"/>
      <c r="F35" s="439"/>
      <c r="G35" s="440"/>
      <c r="H35" s="38"/>
    </row>
    <row r="36" spans="1:8" s="59" customFormat="1" ht="12" thickBot="1">
      <c r="A36" s="60"/>
      <c r="B36" s="60"/>
      <c r="D36" s="32"/>
      <c r="E36" s="441"/>
      <c r="F36" s="442"/>
      <c r="G36" s="443"/>
      <c r="H36" s="38"/>
    </row>
    <row r="37" spans="4:8" ht="11.25">
      <c r="D37" s="35"/>
      <c r="E37" s="36"/>
      <c r="F37" s="36"/>
      <c r="G37" s="36"/>
      <c r="H37" s="39"/>
    </row>
  </sheetData>
  <sheetProtection password="E4D4" sheet="1" objects="1" scenarios="1" formatColumns="0" formatRows="0"/>
  <mergeCells count="9">
    <mergeCell ref="E35:G35"/>
    <mergeCell ref="E36:G36"/>
    <mergeCell ref="E12:G12"/>
    <mergeCell ref="G4:H4"/>
    <mergeCell ref="G5:H5"/>
    <mergeCell ref="G7:H7"/>
    <mergeCell ref="D8:H8"/>
    <mergeCell ref="D9:H9"/>
    <mergeCell ref="D10:H1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3"/>
  <legacyDrawing r:id="rId2"/>
  <oleObjects>
    <oleObject progId="Документ" shapeId="639397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J59"/>
  <sheetViews>
    <sheetView showGridLines="0" workbookViewId="0" topLeftCell="C4">
      <selection activeCell="C4" sqref="C4"/>
    </sheetView>
  </sheetViews>
  <sheetFormatPr defaultColWidth="9.140625" defaultRowHeight="11.25"/>
  <cols>
    <col min="1" max="1" width="8.28125" style="51" hidden="1" customWidth="1"/>
    <col min="2" max="2" width="7.140625" style="50" hidden="1" customWidth="1"/>
    <col min="3" max="3" width="15.7109375" style="10" customWidth="1"/>
    <col min="4" max="4" width="5.57421875" style="12" customWidth="1"/>
    <col min="5" max="5" width="32.8515625" style="12" customWidth="1"/>
    <col min="6" max="6" width="21.57421875" style="12" customWidth="1"/>
    <col min="7" max="7" width="33.140625" style="31" customWidth="1"/>
    <col min="8" max="8" width="5.57421875" style="31" customWidth="1"/>
    <col min="9" max="9" width="23.28125" style="30" customWidth="1"/>
    <col min="10" max="10" width="11.8515625" style="12" bestFit="1" customWidth="1"/>
    <col min="11" max="16384" width="9.140625" style="12" customWidth="1"/>
  </cols>
  <sheetData>
    <row r="1" spans="1:8" s="51" customFormat="1" ht="14.25" customHeight="1" hidden="1">
      <c r="A1" s="49">
        <v>27126047</v>
      </c>
      <c r="B1" s="50"/>
      <c r="G1" s="54"/>
      <c r="H1" s="54"/>
    </row>
    <row r="2" spans="1:8" s="51" customFormat="1" ht="14.25" customHeight="1" hidden="1">
      <c r="A2" s="49"/>
      <c r="B2" s="50"/>
      <c r="G2" s="54"/>
      <c r="H2" s="54"/>
    </row>
    <row r="3" spans="1:8" s="51" customFormat="1" ht="14.25" customHeight="1" hidden="1">
      <c r="A3" s="49"/>
      <c r="B3" s="50"/>
      <c r="G3" s="54"/>
      <c r="H3" s="54"/>
    </row>
    <row r="4" spans="1:9" s="3" customFormat="1" ht="14.25" customHeight="1">
      <c r="A4" s="51"/>
      <c r="B4" s="50"/>
      <c r="G4" s="474" t="str">
        <f>FORMCODE</f>
        <v>EE.INVEST.QV.4.178</v>
      </c>
      <c r="H4" s="474"/>
      <c r="I4" s="4"/>
    </row>
    <row r="5" spans="1:9" s="3" customFormat="1" ht="14.25" customHeight="1">
      <c r="A5" s="51"/>
      <c r="B5" s="50"/>
      <c r="D5" s="6"/>
      <c r="E5" s="6"/>
      <c r="F5" s="6"/>
      <c r="G5" s="474" t="str">
        <f>VERSION</f>
        <v>Версия 1.5.2</v>
      </c>
      <c r="H5" s="474"/>
      <c r="I5" s="5"/>
    </row>
    <row r="6" spans="1:9" s="3" customFormat="1" ht="14.25" customHeight="1" thickBot="1">
      <c r="A6" s="51"/>
      <c r="B6" s="50"/>
      <c r="D6" s="6"/>
      <c r="E6" s="7"/>
      <c r="F6" s="8"/>
      <c r="G6" s="9"/>
      <c r="H6" s="9"/>
      <c r="I6" s="5"/>
    </row>
    <row r="7" spans="4:9" ht="30" customHeight="1" thickBot="1">
      <c r="D7" s="482" t="str">
        <f>FORMNAME</f>
        <v>Инвестиционная программа в сфере электроэнергетики</v>
      </c>
      <c r="E7" s="483"/>
      <c r="F7" s="483"/>
      <c r="G7" s="483"/>
      <c r="H7" s="484"/>
      <c r="I7" s="11"/>
    </row>
    <row r="8" spans="1:9" s="16" customFormat="1" ht="11.25">
      <c r="A8" s="51"/>
      <c r="B8" s="50"/>
      <c r="C8" s="13"/>
      <c r="D8" s="14"/>
      <c r="E8" s="14"/>
      <c r="F8" s="14"/>
      <c r="G8" s="14"/>
      <c r="H8" s="14"/>
      <c r="I8" s="15"/>
    </row>
    <row r="9" spans="1:9" s="16" customFormat="1" ht="14.25" customHeight="1">
      <c r="A9" s="51"/>
      <c r="B9" s="50"/>
      <c r="C9" s="13"/>
      <c r="D9" s="485" t="s">
        <v>4</v>
      </c>
      <c r="E9" s="485"/>
      <c r="F9" s="485"/>
      <c r="G9" s="485"/>
      <c r="H9" s="485"/>
      <c r="I9" s="15"/>
    </row>
    <row r="10" spans="4:9" ht="12" thickBot="1">
      <c r="D10" s="15"/>
      <c r="E10" s="15"/>
      <c r="F10" s="15"/>
      <c r="G10" s="17"/>
      <c r="H10" s="18"/>
      <c r="I10" s="11"/>
    </row>
    <row r="11" spans="4:9" ht="15" customHeight="1">
      <c r="D11" s="77"/>
      <c r="E11" s="78"/>
      <c r="F11" s="78"/>
      <c r="G11" s="79"/>
      <c r="H11" s="80"/>
      <c r="I11" s="11"/>
    </row>
    <row r="12" spans="4:9" ht="30" customHeight="1">
      <c r="D12" s="81"/>
      <c r="E12" s="19"/>
      <c r="F12" s="486" t="s">
        <v>773</v>
      </c>
      <c r="G12" s="487"/>
      <c r="H12" s="82"/>
      <c r="I12" s="11"/>
    </row>
    <row r="13" spans="4:9" ht="15" customHeight="1">
      <c r="D13" s="83"/>
      <c r="E13" s="20"/>
      <c r="F13" s="488"/>
      <c r="G13" s="488"/>
      <c r="H13" s="84"/>
      <c r="I13" s="22"/>
    </row>
    <row r="14" spans="3:9" ht="27.75" customHeight="1">
      <c r="C14" s="23"/>
      <c r="D14" s="83"/>
      <c r="E14" s="55" t="s">
        <v>5</v>
      </c>
      <c r="F14" s="475"/>
      <c r="G14" s="476"/>
      <c r="H14" s="84"/>
      <c r="I14" s="22"/>
    </row>
    <row r="15" spans="3:9" ht="15" customHeight="1">
      <c r="C15" s="23"/>
      <c r="D15" s="83"/>
      <c r="E15" s="24"/>
      <c r="F15" s="25"/>
      <c r="G15" s="21"/>
      <c r="H15" s="84"/>
      <c r="I15" s="22"/>
    </row>
    <row r="16" spans="4:9" ht="27.75" customHeight="1">
      <c r="D16" s="83"/>
      <c r="E16" s="55" t="s">
        <v>6</v>
      </c>
      <c r="F16" s="477"/>
      <c r="G16" s="478"/>
      <c r="H16" s="85"/>
      <c r="I16" s="22"/>
    </row>
    <row r="17" spans="4:9" ht="27.75" customHeight="1">
      <c r="D17" s="83"/>
      <c r="E17" s="55" t="s">
        <v>7</v>
      </c>
      <c r="F17" s="477"/>
      <c r="G17" s="478"/>
      <c r="H17" s="85"/>
      <c r="I17" s="22"/>
    </row>
    <row r="18" spans="4:9" ht="15" customHeight="1">
      <c r="D18" s="81"/>
      <c r="E18" s="15"/>
      <c r="F18" s="15"/>
      <c r="G18" s="17"/>
      <c r="H18" s="82"/>
      <c r="I18" s="11"/>
    </row>
    <row r="19" spans="4:9" ht="27.75" customHeight="1">
      <c r="D19" s="81"/>
      <c r="E19" s="56" t="s">
        <v>63</v>
      </c>
      <c r="F19" s="475"/>
      <c r="G19" s="476"/>
      <c r="H19" s="82"/>
      <c r="I19" s="11"/>
    </row>
    <row r="20" spans="4:9" ht="15" customHeight="1">
      <c r="D20" s="81"/>
      <c r="E20" s="15"/>
      <c r="F20" s="15"/>
      <c r="G20" s="17"/>
      <c r="H20" s="82"/>
      <c r="I20" s="11"/>
    </row>
    <row r="21" spans="4:10" ht="27.75" customHeight="1">
      <c r="D21" s="83"/>
      <c r="E21" s="56" t="s">
        <v>33</v>
      </c>
      <c r="F21" s="477" t="s">
        <v>32</v>
      </c>
      <c r="G21" s="478"/>
      <c r="H21" s="86"/>
      <c r="I21" s="26"/>
      <c r="J21" s="27"/>
    </row>
    <row r="22" spans="4:9" ht="15" customHeight="1">
      <c r="D22" s="83"/>
      <c r="E22" s="20"/>
      <c r="F22" s="15"/>
      <c r="G22" s="21"/>
      <c r="H22" s="84"/>
      <c r="I22" s="22"/>
    </row>
    <row r="23" spans="4:10" ht="22.5" customHeight="1">
      <c r="D23" s="83"/>
      <c r="E23" s="479" t="s">
        <v>118</v>
      </c>
      <c r="F23" s="480"/>
      <c r="G23" s="481"/>
      <c r="H23" s="86"/>
      <c r="I23" s="26"/>
      <c r="J23" s="27"/>
    </row>
    <row r="24" spans="4:9" ht="27.75" customHeight="1">
      <c r="D24" s="83"/>
      <c r="E24" s="56" t="s">
        <v>8</v>
      </c>
      <c r="F24" s="464"/>
      <c r="G24" s="465"/>
      <c r="H24" s="84"/>
      <c r="I24" s="22"/>
    </row>
    <row r="25" spans="4:10" ht="27.75" customHeight="1">
      <c r="D25" s="83"/>
      <c r="E25" s="56" t="s">
        <v>9</v>
      </c>
      <c r="F25" s="464"/>
      <c r="G25" s="465"/>
      <c r="H25" s="86"/>
      <c r="I25" s="26"/>
      <c r="J25" s="27"/>
    </row>
    <row r="26" spans="4:9" ht="15" customHeight="1">
      <c r="D26" s="83"/>
      <c r="E26" s="20"/>
      <c r="F26" s="15"/>
      <c r="G26" s="21"/>
      <c r="H26" s="84"/>
      <c r="I26" s="22"/>
    </row>
    <row r="27" spans="4:10" ht="22.5" customHeight="1">
      <c r="D27" s="83"/>
      <c r="E27" s="479" t="s">
        <v>84</v>
      </c>
      <c r="F27" s="480"/>
      <c r="G27" s="481"/>
      <c r="H27" s="86"/>
      <c r="I27" s="26"/>
      <c r="J27" s="27"/>
    </row>
    <row r="28" spans="4:9" ht="27.75" customHeight="1">
      <c r="D28" s="83"/>
      <c r="E28" s="56" t="s">
        <v>85</v>
      </c>
      <c r="F28" s="464"/>
      <c r="G28" s="465"/>
      <c r="H28" s="84"/>
      <c r="I28" s="22"/>
    </row>
    <row r="29" spans="4:10" ht="27.75" customHeight="1">
      <c r="D29" s="83"/>
      <c r="E29" s="56" t="s">
        <v>86</v>
      </c>
      <c r="F29" s="464"/>
      <c r="G29" s="465"/>
      <c r="H29" s="86"/>
      <c r="I29" s="26"/>
      <c r="J29" s="27"/>
    </row>
    <row r="30" spans="4:10" ht="15" customHeight="1">
      <c r="D30" s="83"/>
      <c r="E30" s="20"/>
      <c r="F30" s="15"/>
      <c r="G30" s="21"/>
      <c r="H30" s="86"/>
      <c r="I30" s="26"/>
      <c r="J30" s="27"/>
    </row>
    <row r="31" spans="4:10" ht="22.5">
      <c r="D31" s="83"/>
      <c r="E31" s="56" t="s">
        <v>706</v>
      </c>
      <c r="F31" s="458"/>
      <c r="G31" s="459"/>
      <c r="H31" s="86"/>
      <c r="I31" s="26"/>
      <c r="J31" s="27"/>
    </row>
    <row r="32" spans="4:10" ht="15" customHeight="1">
      <c r="D32" s="83"/>
      <c r="E32" s="20"/>
      <c r="F32" s="15"/>
      <c r="G32" s="21"/>
      <c r="H32" s="86"/>
      <c r="I32" s="26"/>
      <c r="J32" s="27"/>
    </row>
    <row r="33" spans="1:10" ht="22.5" customHeight="1">
      <c r="A33" s="51" t="s">
        <v>705</v>
      </c>
      <c r="D33" s="83"/>
      <c r="E33" s="461" t="s">
        <v>10</v>
      </c>
      <c r="F33" s="462"/>
      <c r="G33" s="463"/>
      <c r="H33" s="85"/>
      <c r="I33" s="72"/>
      <c r="J33" s="72"/>
    </row>
    <row r="34" spans="1:9" ht="23.25" customHeight="1">
      <c r="A34" s="52"/>
      <c r="D34" s="81"/>
      <c r="E34" s="57" t="s">
        <v>11</v>
      </c>
      <c r="F34" s="470"/>
      <c r="G34" s="471"/>
      <c r="H34" s="85"/>
      <c r="I34" s="73"/>
    </row>
    <row r="35" spans="1:9" ht="27.75" customHeight="1">
      <c r="A35" s="52"/>
      <c r="D35" s="81"/>
      <c r="E35" s="57" t="s">
        <v>12</v>
      </c>
      <c r="F35" s="472"/>
      <c r="G35" s="473"/>
      <c r="H35" s="85"/>
      <c r="I35" s="74"/>
    </row>
    <row r="36" spans="4:9" ht="15" customHeight="1">
      <c r="D36" s="83"/>
      <c r="E36" s="20"/>
      <c r="F36" s="15"/>
      <c r="G36" s="21"/>
      <c r="H36" s="85"/>
      <c r="I36" s="22"/>
    </row>
    <row r="37" spans="4:9" ht="22.5" customHeight="1">
      <c r="D37" s="83"/>
      <c r="E37" s="461" t="s">
        <v>22</v>
      </c>
      <c r="F37" s="462"/>
      <c r="G37" s="463"/>
      <c r="H37" s="85"/>
      <c r="I37" s="22"/>
    </row>
    <row r="38" spans="4:9" ht="27.75" customHeight="1">
      <c r="D38" s="83"/>
      <c r="E38" s="58" t="s">
        <v>14</v>
      </c>
      <c r="F38" s="466"/>
      <c r="G38" s="467"/>
      <c r="H38" s="85"/>
      <c r="I38" s="22"/>
    </row>
    <row r="39" spans="4:9" ht="27.75" customHeight="1">
      <c r="D39" s="83"/>
      <c r="E39" s="58" t="s">
        <v>15</v>
      </c>
      <c r="F39" s="466"/>
      <c r="G39" s="467"/>
      <c r="H39" s="85"/>
      <c r="I39" s="22"/>
    </row>
    <row r="40" spans="4:9" ht="15" customHeight="1">
      <c r="D40" s="83"/>
      <c r="E40" s="20"/>
      <c r="F40" s="15"/>
      <c r="G40" s="21"/>
      <c r="H40" s="85"/>
      <c r="I40" s="22"/>
    </row>
    <row r="41" spans="1:9" ht="22.5" customHeight="1">
      <c r="A41" s="52"/>
      <c r="D41" s="81"/>
      <c r="E41" s="461" t="s">
        <v>13</v>
      </c>
      <c r="F41" s="462"/>
      <c r="G41" s="463"/>
      <c r="H41" s="85"/>
      <c r="I41" s="11"/>
    </row>
    <row r="42" spans="1:9" ht="27.75" customHeight="1">
      <c r="A42" s="52"/>
      <c r="B42" s="53"/>
      <c r="D42" s="87"/>
      <c r="E42" s="58" t="s">
        <v>14</v>
      </c>
      <c r="F42" s="460"/>
      <c r="G42" s="457"/>
      <c r="H42" s="85"/>
      <c r="I42" s="28"/>
    </row>
    <row r="43" spans="1:9" ht="27.75" customHeight="1">
      <c r="A43" s="52"/>
      <c r="B43" s="53"/>
      <c r="D43" s="87"/>
      <c r="E43" s="58" t="s">
        <v>15</v>
      </c>
      <c r="F43" s="460"/>
      <c r="G43" s="457"/>
      <c r="H43" s="85"/>
      <c r="I43" s="28"/>
    </row>
    <row r="44" spans="1:9" ht="27.75" customHeight="1">
      <c r="A44" s="52"/>
      <c r="B44" s="53"/>
      <c r="D44" s="87"/>
      <c r="E44" s="58" t="s">
        <v>16</v>
      </c>
      <c r="F44" s="468"/>
      <c r="G44" s="469"/>
      <c r="H44" s="85"/>
      <c r="I44" s="28"/>
    </row>
    <row r="45" spans="1:9" ht="27.75" customHeight="1">
      <c r="A45" s="52"/>
      <c r="B45" s="53"/>
      <c r="D45" s="87"/>
      <c r="E45" s="58" t="s">
        <v>17</v>
      </c>
      <c r="F45" s="456"/>
      <c r="G45" s="457"/>
      <c r="H45" s="85"/>
      <c r="I45" s="28"/>
    </row>
    <row r="46" spans="1:9" ht="27.75" customHeight="1">
      <c r="A46" s="52"/>
      <c r="B46" s="53"/>
      <c r="D46" s="87"/>
      <c r="E46" s="390"/>
      <c r="F46" s="391"/>
      <c r="G46" s="392"/>
      <c r="H46" s="85"/>
      <c r="I46" s="28"/>
    </row>
    <row r="47" spans="1:9" ht="56.25">
      <c r="A47" s="52"/>
      <c r="B47" s="53"/>
      <c r="D47" s="87"/>
      <c r="E47" s="58" t="s">
        <v>707</v>
      </c>
      <c r="F47" s="456"/>
      <c r="G47" s="457"/>
      <c r="H47" s="85"/>
      <c r="I47" s="28"/>
    </row>
    <row r="48" spans="1:9" ht="22.5">
      <c r="A48" s="52"/>
      <c r="B48" s="53"/>
      <c r="D48" s="87"/>
      <c r="E48" s="58" t="s">
        <v>708</v>
      </c>
      <c r="F48" s="456"/>
      <c r="G48" s="457"/>
      <c r="H48" s="85"/>
      <c r="I48" s="28"/>
    </row>
    <row r="49" spans="1:9" ht="22.5">
      <c r="A49" s="52"/>
      <c r="B49" s="53"/>
      <c r="D49" s="87"/>
      <c r="E49" s="58" t="s">
        <v>709</v>
      </c>
      <c r="F49" s="456"/>
      <c r="G49" s="457"/>
      <c r="H49" s="85"/>
      <c r="I49" s="28"/>
    </row>
    <row r="50" spans="1:9" ht="56.25">
      <c r="A50" s="52"/>
      <c r="B50" s="53"/>
      <c r="D50" s="87"/>
      <c r="E50" s="58" t="s">
        <v>710</v>
      </c>
      <c r="F50" s="456"/>
      <c r="G50" s="457"/>
      <c r="H50" s="85"/>
      <c r="I50" s="28"/>
    </row>
    <row r="51" spans="1:9" ht="33.75">
      <c r="A51" s="52"/>
      <c r="B51" s="53"/>
      <c r="D51" s="87"/>
      <c r="E51" s="58" t="s">
        <v>711</v>
      </c>
      <c r="F51" s="456"/>
      <c r="G51" s="457"/>
      <c r="H51" s="85"/>
      <c r="I51" s="28"/>
    </row>
    <row r="52" spans="1:9" ht="45">
      <c r="A52" s="52"/>
      <c r="B52" s="53"/>
      <c r="D52" s="87"/>
      <c r="E52" s="58" t="s">
        <v>712</v>
      </c>
      <c r="F52" s="456"/>
      <c r="G52" s="457"/>
      <c r="H52" s="85"/>
      <c r="I52" s="28"/>
    </row>
    <row r="53" spans="4:9" ht="12" thickBot="1">
      <c r="D53" s="88"/>
      <c r="E53" s="89"/>
      <c r="F53" s="89"/>
      <c r="G53" s="90"/>
      <c r="H53" s="91"/>
      <c r="I53" s="11"/>
    </row>
    <row r="59" spans="7:8" ht="11.25">
      <c r="G59" s="29"/>
      <c r="H59" s="29"/>
    </row>
  </sheetData>
  <sheetProtection password="E4D4" sheet="1" objects="1" scenarios="1" formatColumns="0" formatRows="0"/>
  <mergeCells count="35">
    <mergeCell ref="F21:G21"/>
    <mergeCell ref="D7:H7"/>
    <mergeCell ref="D9:H9"/>
    <mergeCell ref="F12:G12"/>
    <mergeCell ref="F13:G13"/>
    <mergeCell ref="F19:G19"/>
    <mergeCell ref="G4:H4"/>
    <mergeCell ref="G5:H5"/>
    <mergeCell ref="F38:G38"/>
    <mergeCell ref="F14:G14"/>
    <mergeCell ref="F16:G16"/>
    <mergeCell ref="F17:G17"/>
    <mergeCell ref="E23:G23"/>
    <mergeCell ref="F24:G24"/>
    <mergeCell ref="E27:G27"/>
    <mergeCell ref="F25:G25"/>
    <mergeCell ref="F28:G28"/>
    <mergeCell ref="F29:G29"/>
    <mergeCell ref="F39:G39"/>
    <mergeCell ref="F44:G44"/>
    <mergeCell ref="F45:G45"/>
    <mergeCell ref="E33:G33"/>
    <mergeCell ref="F34:G34"/>
    <mergeCell ref="F35:G35"/>
    <mergeCell ref="E41:G41"/>
    <mergeCell ref="F42:G42"/>
    <mergeCell ref="F52:G52"/>
    <mergeCell ref="F31:G31"/>
    <mergeCell ref="F47:G47"/>
    <mergeCell ref="F48:G48"/>
    <mergeCell ref="F49:G49"/>
    <mergeCell ref="F50:G50"/>
    <mergeCell ref="F51:G51"/>
    <mergeCell ref="F43:G43"/>
    <mergeCell ref="E37:G37"/>
  </mergeCells>
  <dataValidations count="8">
    <dataValidation type="textLength" operator="lessThanOrEqual" allowBlank="1" showInputMessage="1" showErrorMessage="1" errorTitle="Ошибка" error="Допускается ввод не более 900 символов!" sqref="F34:G35 F38:G39 F42:G46">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4:G24 F28:G28">
      <formula1>Год</formula1>
    </dataValidation>
    <dataValidation type="textLength" allowBlank="1" showInputMessage="1" showErrorMessage="1" prompt="10-12 символов" sqref="F16">
      <formula1>10</formula1>
      <formula2>12</formula2>
    </dataValidation>
    <dataValidation type="textLength" operator="equal" allowBlank="1" showInputMessage="1" showErrorMessage="1" prompt="9 символов" sqref="F17">
      <formula1>9</formula1>
    </dataValidation>
    <dataValidation type="list" allowBlank="1" showInputMessage="1" showErrorMessage="1" sqref="F25:G25">
      <formula1>Квартал</formula1>
    </dataValidation>
    <dataValidation type="list" allowBlank="1" showInputMessage="1" showErrorMessage="1" sqref="F29:G29">
      <formula1>Реализация</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31:G31">
      <formula1>"Да,Нет"</formula1>
    </dataValidation>
    <dataValidation type="list" allowBlank="1" showInputMessage="1" showErrorMessage="1" sqref="F47:G52">
      <formula1>"Да,Нет"</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9" r:id="rId3"/>
  <drawing r:id="rId2"/>
  <legacyDrawing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AB251"/>
  <sheetViews>
    <sheetView showGridLines="0" zoomScalePageLayoutView="0" workbookViewId="0" topLeftCell="A4">
      <pane xSplit="6" ySplit="16" topLeftCell="G20" activePane="bottomRight" state="frozen"/>
      <selection pane="topLeft" activeCell="C153" sqref="C153"/>
      <selection pane="topRight" activeCell="C153" sqref="C153"/>
      <selection pane="bottomLeft" activeCell="C153" sqref="C153"/>
      <selection pane="bottomRight" activeCell="G20" sqref="G20"/>
    </sheetView>
  </sheetViews>
  <sheetFormatPr defaultColWidth="9.140625" defaultRowHeight="11.25"/>
  <cols>
    <col min="1" max="2" width="9.57421875" style="146" hidden="1" customWidth="1"/>
    <col min="3" max="3" width="17.57421875" style="0" customWidth="1"/>
    <col min="5" max="5" width="11.7109375" style="0" bestFit="1" customWidth="1"/>
    <col min="6" max="6" width="51.57421875" style="0" customWidth="1"/>
    <col min="7" max="7" width="15.7109375" style="0" customWidth="1"/>
    <col min="8" max="8" width="35.8515625" style="0" bestFit="1" customWidth="1"/>
    <col min="9" max="21" width="15.7109375" style="0" customWidth="1"/>
    <col min="22" max="22" width="42.7109375" style="0" customWidth="1"/>
    <col min="27" max="28" width="9.140625" style="106" customWidth="1"/>
  </cols>
  <sheetData>
    <row r="1" spans="1:22" s="46" customFormat="1" ht="11.25" customHeight="1" hidden="1">
      <c r="A1" s="146">
        <f>ID</f>
        <v>27126047</v>
      </c>
      <c r="B1" s="146"/>
      <c r="G1" s="48"/>
      <c r="H1" s="48"/>
      <c r="I1" s="48"/>
      <c r="J1" s="48"/>
      <c r="K1" s="48"/>
      <c r="L1" s="48"/>
      <c r="M1" s="48"/>
      <c r="N1" s="48"/>
      <c r="O1" s="48"/>
      <c r="P1" s="48"/>
      <c r="Q1" s="48"/>
      <c r="R1" s="48"/>
      <c r="S1" s="48"/>
      <c r="T1" s="48"/>
      <c r="U1" s="48"/>
      <c r="V1" s="48"/>
    </row>
    <row r="2" spans="1:22" s="46" customFormat="1" ht="11.25" customHeight="1" hidden="1">
      <c r="A2" s="146"/>
      <c r="B2" s="146"/>
      <c r="G2" s="47"/>
      <c r="H2" s="47"/>
      <c r="I2" s="47"/>
      <c r="J2" s="47"/>
      <c r="K2" s="47"/>
      <c r="L2" s="47"/>
      <c r="M2" s="47"/>
      <c r="N2" s="47"/>
      <c r="O2" s="47"/>
      <c r="P2" s="47"/>
      <c r="Q2" s="47"/>
      <c r="R2" s="47"/>
      <c r="S2" s="47"/>
      <c r="T2" s="47"/>
      <c r="U2" s="47"/>
      <c r="V2" s="47"/>
    </row>
    <row r="3" spans="1:23" s="46" customFormat="1" ht="11.25" customHeight="1" hidden="1">
      <c r="A3" s="146"/>
      <c r="B3" s="146"/>
      <c r="W3" s="60"/>
    </row>
    <row r="4" spans="1:23" s="106" customFormat="1" ht="34.5" customHeight="1">
      <c r="A4" s="146"/>
      <c r="B4" s="146"/>
      <c r="U4" s="490" t="s">
        <v>746</v>
      </c>
      <c r="V4" s="490"/>
      <c r="W4" s="490"/>
    </row>
    <row r="5" spans="1:23" s="106" customFormat="1" ht="11.25">
      <c r="A5" s="146"/>
      <c r="B5" s="146"/>
      <c r="U5" s="501" t="s">
        <v>160</v>
      </c>
      <c r="V5" s="501"/>
      <c r="W5" s="501"/>
    </row>
    <row r="6" spans="1:23" s="106" customFormat="1" ht="17.25" customHeight="1">
      <c r="A6" s="146"/>
      <c r="B6" s="146"/>
      <c r="U6" s="502">
        <f>IF(B_POST="","",B_POST)</f>
      </c>
      <c r="V6" s="502"/>
      <c r="W6" s="502"/>
    </row>
    <row r="7" spans="1:23" s="106" customFormat="1" ht="17.25" customHeight="1">
      <c r="A7" s="146"/>
      <c r="B7" s="146"/>
      <c r="U7" s="502">
        <f>IF(B_FIO="","",B_FIO)</f>
      </c>
      <c r="V7" s="502"/>
      <c r="W7" s="502"/>
    </row>
    <row r="8" spans="1:23" s="106" customFormat="1" ht="13.5" customHeight="1">
      <c r="A8" s="146"/>
      <c r="B8" s="146"/>
      <c r="U8" s="110"/>
      <c r="V8" s="503" t="s">
        <v>93</v>
      </c>
      <c r="W8" s="503"/>
    </row>
    <row r="9" spans="1:23" s="106" customFormat="1" ht="11.25" customHeight="1">
      <c r="A9" s="146"/>
      <c r="B9" s="146"/>
      <c r="U9" s="111"/>
      <c r="V9" s="136" t="s">
        <v>94</v>
      </c>
      <c r="W9" s="111"/>
    </row>
    <row r="10" ht="12" thickBot="1">
      <c r="W10" s="109"/>
    </row>
    <row r="11" spans="4:23" ht="15" customHeight="1">
      <c r="D11" s="493" t="s">
        <v>161</v>
      </c>
      <c r="E11" s="494"/>
      <c r="F11" s="494"/>
      <c r="G11" s="494"/>
      <c r="H11" s="494"/>
      <c r="I11" s="494"/>
      <c r="J11" s="494"/>
      <c r="K11" s="494"/>
      <c r="L11" s="494"/>
      <c r="M11" s="494"/>
      <c r="N11" s="494"/>
      <c r="O11" s="494"/>
      <c r="P11" s="494"/>
      <c r="Q11" s="494"/>
      <c r="R11" s="494"/>
      <c r="S11" s="494"/>
      <c r="T11" s="494"/>
      <c r="U11" s="494"/>
      <c r="V11" s="494"/>
      <c r="W11" s="495"/>
    </row>
    <row r="12" spans="4:23" ht="15" customHeight="1" thickBot="1">
      <c r="D12" s="452" t="str">
        <f>COMPANY&amp;", Факт за "&amp;YEAR_PERIOD&amp;" г. "&amp;MONTH_PERIOD</f>
        <v>, Факт за  г. </v>
      </c>
      <c r="E12" s="453"/>
      <c r="F12" s="453"/>
      <c r="G12" s="453"/>
      <c r="H12" s="453"/>
      <c r="I12" s="453"/>
      <c r="J12" s="453"/>
      <c r="K12" s="453"/>
      <c r="L12" s="453"/>
      <c r="M12" s="453"/>
      <c r="N12" s="453"/>
      <c r="O12" s="453"/>
      <c r="P12" s="453"/>
      <c r="Q12" s="453"/>
      <c r="R12" s="453"/>
      <c r="S12" s="453"/>
      <c r="T12" s="453"/>
      <c r="U12" s="453"/>
      <c r="V12" s="453"/>
      <c r="W12" s="454"/>
    </row>
    <row r="13" spans="1:23" s="106" customFormat="1" ht="16.5" customHeight="1">
      <c r="A13" s="146"/>
      <c r="B13" s="146"/>
      <c r="D13" s="112"/>
      <c r="E13" s="112"/>
      <c r="F13" s="112"/>
      <c r="G13" s="112"/>
      <c r="H13" s="112"/>
      <c r="I13" s="112"/>
      <c r="J13" s="112"/>
      <c r="K13" s="112"/>
      <c r="L13" s="112"/>
      <c r="M13" s="112"/>
      <c r="N13" s="112"/>
      <c r="O13" s="112"/>
      <c r="P13" s="112"/>
      <c r="Q13" s="112"/>
      <c r="R13" s="112"/>
      <c r="S13" s="112"/>
      <c r="T13" s="112"/>
      <c r="U13" s="112"/>
      <c r="V13" s="112"/>
      <c r="W13" s="112"/>
    </row>
    <row r="15" spans="4:23" ht="11.25">
      <c r="D15" s="33"/>
      <c r="E15" s="34"/>
      <c r="F15" s="34"/>
      <c r="G15" s="34"/>
      <c r="H15" s="34"/>
      <c r="I15" s="34"/>
      <c r="J15" s="34"/>
      <c r="K15" s="34"/>
      <c r="L15" s="34"/>
      <c r="M15" s="34"/>
      <c r="N15" s="34"/>
      <c r="O15" s="34"/>
      <c r="P15" s="34"/>
      <c r="Q15" s="34"/>
      <c r="R15" s="34"/>
      <c r="S15" s="34"/>
      <c r="T15" s="34"/>
      <c r="U15" s="34"/>
      <c r="V15" s="34"/>
      <c r="W15" s="37"/>
    </row>
    <row r="16" spans="4:23" ht="48.75" customHeight="1">
      <c r="D16" s="32"/>
      <c r="E16" s="500" t="s">
        <v>40</v>
      </c>
      <c r="F16" s="489" t="s">
        <v>162</v>
      </c>
      <c r="G16" s="489" t="s">
        <v>112</v>
      </c>
      <c r="H16" s="497" t="s">
        <v>95</v>
      </c>
      <c r="I16" s="491" t="str">
        <f>"Объем финансирования 
("&amp;YEAR_PERIOD&amp;" год)"</f>
        <v>Объем финансирования 
( год)</v>
      </c>
      <c r="J16" s="491"/>
      <c r="K16" s="491"/>
      <c r="L16" s="491"/>
      <c r="M16" s="489" t="s">
        <v>110</v>
      </c>
      <c r="N16" s="489"/>
      <c r="O16" s="489" t="s">
        <v>111</v>
      </c>
      <c r="P16" s="489"/>
      <c r="Q16" s="492" t="s">
        <v>164</v>
      </c>
      <c r="R16" s="504" t="s">
        <v>165</v>
      </c>
      <c r="S16" s="504"/>
      <c r="T16" s="504"/>
      <c r="U16" s="504"/>
      <c r="V16" s="497" t="s">
        <v>171</v>
      </c>
      <c r="W16" s="38"/>
    </row>
    <row r="17" spans="4:23" ht="26.25" customHeight="1">
      <c r="D17" s="32"/>
      <c r="E17" s="500"/>
      <c r="F17" s="489"/>
      <c r="G17" s="489"/>
      <c r="H17" s="498"/>
      <c r="I17" s="496" t="str">
        <f>"Всего 
("&amp;Period_name_1&amp;" "&amp;YEAR_PERIOD&amp;" г.)"</f>
        <v>Всего 
(  г.)</v>
      </c>
      <c r="J17" s="496"/>
      <c r="K17" s="496" t="str">
        <f>"За отчетный период
 ("&amp;Period_name_0&amp;")"</f>
        <v>За отчетный период
 (  г.)</v>
      </c>
      <c r="L17" s="496"/>
      <c r="M17" s="496" t="str">
        <f>"Всего 
("&amp;Period_name_1&amp;" "&amp;YEAR_PERIOD&amp;" г.) ***"</f>
        <v>Всего 
(  г.) ***</v>
      </c>
      <c r="N17" s="496" t="str">
        <f>"За отчетный период
 ("&amp;Period_name_0&amp;")"</f>
        <v>За отчетный период
 (  г.)</v>
      </c>
      <c r="O17" s="496" t="str">
        <f>"Всего 
("&amp;Period_name_1&amp;" "&amp;YEAR_PERIOD&amp;" г.) ***"</f>
        <v>Всего 
(  г.) ***</v>
      </c>
      <c r="P17" s="496" t="str">
        <f>"За отчетный период
 ("&amp;Period_name_0&amp;")"</f>
        <v>За отчетный период
 (  г.)</v>
      </c>
      <c r="Q17" s="492"/>
      <c r="R17" s="492" t="s">
        <v>166</v>
      </c>
      <c r="S17" s="492" t="s">
        <v>167</v>
      </c>
      <c r="T17" s="504" t="s">
        <v>168</v>
      </c>
      <c r="U17" s="504"/>
      <c r="V17" s="498"/>
      <c r="W17" s="38"/>
    </row>
    <row r="18" spans="4:23" ht="63.75" customHeight="1">
      <c r="D18" s="32"/>
      <c r="E18" s="500"/>
      <c r="F18" s="489"/>
      <c r="G18" s="489"/>
      <c r="H18" s="499"/>
      <c r="I18" s="159" t="s">
        <v>172</v>
      </c>
      <c r="J18" s="159" t="s">
        <v>173</v>
      </c>
      <c r="K18" s="159" t="s">
        <v>31</v>
      </c>
      <c r="L18" s="159" t="s">
        <v>32</v>
      </c>
      <c r="M18" s="496"/>
      <c r="N18" s="496"/>
      <c r="O18" s="496"/>
      <c r="P18" s="496"/>
      <c r="Q18" s="492"/>
      <c r="R18" s="492"/>
      <c r="S18" s="492"/>
      <c r="T18" s="157" t="s">
        <v>169</v>
      </c>
      <c r="U18" s="157" t="s">
        <v>170</v>
      </c>
      <c r="V18" s="499"/>
      <c r="W18" s="38"/>
    </row>
    <row r="19" spans="4:23" ht="15.75" thickBot="1">
      <c r="D19" s="32"/>
      <c r="E19" s="158">
        <v>1</v>
      </c>
      <c r="F19" s="158">
        <v>2</v>
      </c>
      <c r="G19" s="158" t="s">
        <v>174</v>
      </c>
      <c r="H19" s="158" t="s">
        <v>175</v>
      </c>
      <c r="I19" s="158" t="s">
        <v>176</v>
      </c>
      <c r="J19" s="158" t="s">
        <v>177</v>
      </c>
      <c r="K19" s="158" t="s">
        <v>178</v>
      </c>
      <c r="L19" s="158" t="s">
        <v>179</v>
      </c>
      <c r="M19" s="158" t="s">
        <v>119</v>
      </c>
      <c r="N19" s="158" t="s">
        <v>120</v>
      </c>
      <c r="O19" s="158" t="s">
        <v>121</v>
      </c>
      <c r="P19" s="158" t="s">
        <v>122</v>
      </c>
      <c r="Q19" s="158" t="s">
        <v>123</v>
      </c>
      <c r="R19" s="158" t="s">
        <v>124</v>
      </c>
      <c r="S19" s="158" t="s">
        <v>125</v>
      </c>
      <c r="T19" s="158" t="s">
        <v>126</v>
      </c>
      <c r="U19" s="158" t="s">
        <v>180</v>
      </c>
      <c r="V19" s="158" t="s">
        <v>181</v>
      </c>
      <c r="W19" s="38"/>
    </row>
    <row r="20" spans="1:28" s="103" customFormat="1" ht="11.25">
      <c r="A20" s="233"/>
      <c r="B20" s="233"/>
      <c r="D20" s="104"/>
      <c r="E20" s="130"/>
      <c r="F20" s="131" t="s">
        <v>96</v>
      </c>
      <c r="G20" s="133">
        <f>G21+G154</f>
        <v>0</v>
      </c>
      <c r="H20" s="132"/>
      <c r="I20" s="133">
        <f aca="true" t="shared" si="0" ref="I20:Q20">I21+I154</f>
        <v>0</v>
      </c>
      <c r="J20" s="133">
        <f t="shared" si="0"/>
        <v>0</v>
      </c>
      <c r="K20" s="133">
        <f t="shared" si="0"/>
        <v>0</v>
      </c>
      <c r="L20" s="133">
        <f t="shared" si="0"/>
        <v>0</v>
      </c>
      <c r="M20" s="133">
        <f t="shared" si="0"/>
        <v>0</v>
      </c>
      <c r="N20" s="133">
        <f t="shared" si="0"/>
        <v>0</v>
      </c>
      <c r="O20" s="133">
        <f t="shared" si="0"/>
        <v>0</v>
      </c>
      <c r="P20" s="133">
        <f t="shared" si="0"/>
        <v>0</v>
      </c>
      <c r="Q20" s="133">
        <f t="shared" si="0"/>
        <v>0</v>
      </c>
      <c r="R20" s="133">
        <f aca="true" t="shared" si="1" ref="R20:R25">J20-I20</f>
        <v>0</v>
      </c>
      <c r="S20" s="133">
        <f aca="true" t="shared" si="2" ref="S20:S25">IF(I20=0,0,ABS(R20/I20*100))</f>
        <v>0</v>
      </c>
      <c r="T20" s="133">
        <f>T21+T154</f>
        <v>0</v>
      </c>
      <c r="U20" s="133">
        <f>U21+U154</f>
        <v>0</v>
      </c>
      <c r="V20" s="134"/>
      <c r="W20" s="129"/>
      <c r="AA20" s="155"/>
      <c r="AB20" s="155"/>
    </row>
    <row r="21" spans="1:28" s="103" customFormat="1" ht="11.25">
      <c r="A21" s="233"/>
      <c r="B21" s="233"/>
      <c r="C21" s="135"/>
      <c r="D21" s="104"/>
      <c r="E21" s="120" t="s">
        <v>64</v>
      </c>
      <c r="F21" s="121" t="s">
        <v>163</v>
      </c>
      <c r="G21" s="234">
        <f>G22+G63+G104+G107+G110+G113</f>
        <v>0</v>
      </c>
      <c r="H21" s="235"/>
      <c r="I21" s="234">
        <f aca="true" t="shared" si="3" ref="I21:Q21">I22+I63+I104+I107+I110+I113</f>
        <v>0</v>
      </c>
      <c r="J21" s="234">
        <f t="shared" si="3"/>
        <v>0</v>
      </c>
      <c r="K21" s="234">
        <f t="shared" si="3"/>
        <v>0</v>
      </c>
      <c r="L21" s="234">
        <f t="shared" si="3"/>
        <v>0</v>
      </c>
      <c r="M21" s="234">
        <f t="shared" si="3"/>
        <v>0</v>
      </c>
      <c r="N21" s="234">
        <f t="shared" si="3"/>
        <v>0</v>
      </c>
      <c r="O21" s="234">
        <f t="shared" si="3"/>
        <v>0</v>
      </c>
      <c r="P21" s="234">
        <f t="shared" si="3"/>
        <v>0</v>
      </c>
      <c r="Q21" s="234">
        <f t="shared" si="3"/>
        <v>0</v>
      </c>
      <c r="R21" s="234">
        <f t="shared" si="1"/>
        <v>0</v>
      </c>
      <c r="S21" s="234">
        <f t="shared" si="2"/>
        <v>0</v>
      </c>
      <c r="T21" s="234">
        <f>T22+T63+T104+T107+T110+T113</f>
        <v>0</v>
      </c>
      <c r="U21" s="234">
        <f>U22+U63+U104+U107+U110+U113</f>
        <v>0</v>
      </c>
      <c r="V21" s="128"/>
      <c r="W21" s="105"/>
      <c r="AA21" s="155"/>
      <c r="AB21" s="155"/>
    </row>
    <row r="22" spans="1:28" s="103" customFormat="1" ht="11.25">
      <c r="A22" s="233"/>
      <c r="B22" s="233"/>
      <c r="C22" s="135" t="s">
        <v>604</v>
      </c>
      <c r="D22" s="104"/>
      <c r="E22" s="170" t="s">
        <v>65</v>
      </c>
      <c r="F22" s="163" t="s">
        <v>182</v>
      </c>
      <c r="G22" s="234">
        <f>G23+G50+G60</f>
        <v>0</v>
      </c>
      <c r="H22" s="235"/>
      <c r="I22" s="234">
        <f aca="true" t="shared" si="4" ref="I22:Q22">I23+I50+I60</f>
        <v>0</v>
      </c>
      <c r="J22" s="234">
        <f t="shared" si="4"/>
        <v>0</v>
      </c>
      <c r="K22" s="234">
        <f t="shared" si="4"/>
        <v>0</v>
      </c>
      <c r="L22" s="234">
        <f t="shared" si="4"/>
        <v>0</v>
      </c>
      <c r="M22" s="234">
        <f t="shared" si="4"/>
        <v>0</v>
      </c>
      <c r="N22" s="234">
        <f t="shared" si="4"/>
        <v>0</v>
      </c>
      <c r="O22" s="234">
        <f t="shared" si="4"/>
        <v>0</v>
      </c>
      <c r="P22" s="234">
        <f t="shared" si="4"/>
        <v>0</v>
      </c>
      <c r="Q22" s="234">
        <f t="shared" si="4"/>
        <v>0</v>
      </c>
      <c r="R22" s="234">
        <f t="shared" si="1"/>
        <v>0</v>
      </c>
      <c r="S22" s="234">
        <f t="shared" si="2"/>
        <v>0</v>
      </c>
      <c r="T22" s="234">
        <f>T23+T50+T60</f>
        <v>0</v>
      </c>
      <c r="U22" s="234">
        <f>U23+U50+U60</f>
        <v>0</v>
      </c>
      <c r="V22" s="128"/>
      <c r="W22" s="105"/>
      <c r="AA22" s="155"/>
      <c r="AB22" s="155"/>
    </row>
    <row r="23" spans="1:28" s="103" customFormat="1" ht="11.25">
      <c r="A23" s="146"/>
      <c r="B23" s="146"/>
      <c r="C23" s="135" t="s">
        <v>604</v>
      </c>
      <c r="D23" s="104"/>
      <c r="E23" s="171" t="s">
        <v>186</v>
      </c>
      <c r="F23" s="164" t="s">
        <v>183</v>
      </c>
      <c r="G23" s="119">
        <f>G24+G37</f>
        <v>0</v>
      </c>
      <c r="H23" s="113"/>
      <c r="I23" s="119">
        <f aca="true" t="shared" si="5" ref="I23:Q23">I24+I37</f>
        <v>0</v>
      </c>
      <c r="J23" s="119">
        <f t="shared" si="5"/>
        <v>0</v>
      </c>
      <c r="K23" s="119">
        <f t="shared" si="5"/>
        <v>0</v>
      </c>
      <c r="L23" s="119">
        <f t="shared" si="5"/>
        <v>0</v>
      </c>
      <c r="M23" s="119">
        <f t="shared" si="5"/>
        <v>0</v>
      </c>
      <c r="N23" s="119">
        <f t="shared" si="5"/>
        <v>0</v>
      </c>
      <c r="O23" s="119">
        <f t="shared" si="5"/>
        <v>0</v>
      </c>
      <c r="P23" s="119">
        <f t="shared" si="5"/>
        <v>0</v>
      </c>
      <c r="Q23" s="119">
        <f t="shared" si="5"/>
        <v>0</v>
      </c>
      <c r="R23" s="119">
        <f t="shared" si="1"/>
        <v>0</v>
      </c>
      <c r="S23" s="119">
        <f t="shared" si="2"/>
        <v>0</v>
      </c>
      <c r="T23" s="119">
        <f>T24+T37</f>
        <v>0</v>
      </c>
      <c r="U23" s="119">
        <f>U24+U37</f>
        <v>0</v>
      </c>
      <c r="V23" s="148"/>
      <c r="W23" s="105"/>
      <c r="AA23" s="155"/>
      <c r="AB23" s="155"/>
    </row>
    <row r="24" spans="1:28" s="103" customFormat="1" ht="11.25">
      <c r="A24" s="146"/>
      <c r="B24" s="146"/>
      <c r="C24" s="135" t="s">
        <v>604</v>
      </c>
      <c r="D24" s="104"/>
      <c r="E24" s="171" t="s">
        <v>187</v>
      </c>
      <c r="F24" s="165" t="s">
        <v>184</v>
      </c>
      <c r="G24" s="119">
        <f>G25+G28+G31+G34</f>
        <v>0</v>
      </c>
      <c r="H24" s="113"/>
      <c r="I24" s="119">
        <f aca="true" t="shared" si="6" ref="I24:Q24">I25+I28+I31+I34</f>
        <v>0</v>
      </c>
      <c r="J24" s="119">
        <f t="shared" si="6"/>
        <v>0</v>
      </c>
      <c r="K24" s="119">
        <f t="shared" si="6"/>
        <v>0</v>
      </c>
      <c r="L24" s="119">
        <f t="shared" si="6"/>
        <v>0</v>
      </c>
      <c r="M24" s="119">
        <f t="shared" si="6"/>
        <v>0</v>
      </c>
      <c r="N24" s="119">
        <f t="shared" si="6"/>
        <v>0</v>
      </c>
      <c r="O24" s="119">
        <f t="shared" si="6"/>
        <v>0</v>
      </c>
      <c r="P24" s="119">
        <f t="shared" si="6"/>
        <v>0</v>
      </c>
      <c r="Q24" s="119">
        <f t="shared" si="6"/>
        <v>0</v>
      </c>
      <c r="R24" s="119">
        <f t="shared" si="1"/>
        <v>0</v>
      </c>
      <c r="S24" s="119">
        <f t="shared" si="2"/>
        <v>0</v>
      </c>
      <c r="T24" s="119">
        <f>T25+T28+T31+T34</f>
        <v>0</v>
      </c>
      <c r="U24" s="119">
        <f>U25+U28+U31+U34</f>
        <v>0</v>
      </c>
      <c r="V24" s="148"/>
      <c r="W24" s="105"/>
      <c r="AA24" s="155"/>
      <c r="AB24" s="155"/>
    </row>
    <row r="25" spans="1:28" s="103" customFormat="1" ht="12" thickBot="1">
      <c r="A25" s="146"/>
      <c r="B25" s="146"/>
      <c r="C25" s="135" t="s">
        <v>604</v>
      </c>
      <c r="D25" s="104"/>
      <c r="E25" s="171" t="s">
        <v>188</v>
      </c>
      <c r="F25" s="166" t="s">
        <v>185</v>
      </c>
      <c r="G25" s="119">
        <f>SUM(G26:G27)</f>
        <v>0</v>
      </c>
      <c r="H25" s="113"/>
      <c r="I25" s="119">
        <f aca="true" t="shared" si="7" ref="I25:N25">SUMIF($H26:$H27,"=Всего по объекту",I26:I27)</f>
        <v>0</v>
      </c>
      <c r="J25" s="119">
        <f t="shared" si="7"/>
        <v>0</v>
      </c>
      <c r="K25" s="119">
        <f t="shared" si="7"/>
        <v>0</v>
      </c>
      <c r="L25" s="119">
        <f t="shared" si="7"/>
        <v>0</v>
      </c>
      <c r="M25" s="119">
        <f t="shared" si="7"/>
        <v>0</v>
      </c>
      <c r="N25" s="119">
        <f t="shared" si="7"/>
        <v>0</v>
      </c>
      <c r="O25" s="119">
        <f>SUM(O26:O27)</f>
        <v>0</v>
      </c>
      <c r="P25" s="119">
        <f>SUM(P26:P27)</f>
        <v>0</v>
      </c>
      <c r="Q25" s="119">
        <f>SUM(Q26:Q27)</f>
        <v>0</v>
      </c>
      <c r="R25" s="119">
        <f t="shared" si="1"/>
        <v>0</v>
      </c>
      <c r="S25" s="119">
        <f t="shared" si="2"/>
        <v>0</v>
      </c>
      <c r="T25" s="119">
        <f>SUM(T26:T27)</f>
        <v>0</v>
      </c>
      <c r="U25" s="119">
        <f>SUM(U26:U27)</f>
        <v>0</v>
      </c>
      <c r="V25" s="116"/>
      <c r="W25" s="105"/>
      <c r="AA25" s="155"/>
      <c r="AB25" s="155"/>
    </row>
    <row r="26" spans="1:28" s="103" customFormat="1" ht="11.25" hidden="1">
      <c r="A26" s="146"/>
      <c r="B26" s="146"/>
      <c r="D26" s="104"/>
      <c r="E26" s="160" t="s">
        <v>189</v>
      </c>
      <c r="F26" s="177"/>
      <c r="G26" s="161"/>
      <c r="H26" s="168"/>
      <c r="I26" s="167"/>
      <c r="J26" s="167"/>
      <c r="K26" s="167"/>
      <c r="L26" s="167"/>
      <c r="M26" s="168"/>
      <c r="N26" s="168"/>
      <c r="O26" s="168"/>
      <c r="P26" s="168"/>
      <c r="Q26" s="168"/>
      <c r="R26" s="161"/>
      <c r="S26" s="161"/>
      <c r="T26" s="168"/>
      <c r="U26" s="168"/>
      <c r="V26" s="162"/>
      <c r="W26" s="105"/>
      <c r="AA26" s="155"/>
      <c r="AB26" s="155"/>
    </row>
    <row r="27" spans="1:28" s="103" customFormat="1" ht="12" thickBot="1">
      <c r="A27" s="146"/>
      <c r="B27" s="146"/>
      <c r="D27" s="104"/>
      <c r="E27" s="114"/>
      <c r="F27" s="169" t="s">
        <v>190</v>
      </c>
      <c r="G27" s="150" t="s">
        <v>127</v>
      </c>
      <c r="H27" s="151"/>
      <c r="I27" s="99"/>
      <c r="J27" s="99"/>
      <c r="K27" s="99"/>
      <c r="L27" s="99"/>
      <c r="M27" s="99"/>
      <c r="N27" s="99"/>
      <c r="O27" s="99"/>
      <c r="P27" s="99"/>
      <c r="Q27" s="99"/>
      <c r="R27" s="99"/>
      <c r="S27" s="99"/>
      <c r="T27" s="99"/>
      <c r="U27" s="99"/>
      <c r="V27" s="100"/>
      <c r="W27" s="105"/>
      <c r="AA27" s="155"/>
      <c r="AB27" s="155"/>
    </row>
    <row r="28" spans="1:28" s="103" customFormat="1" ht="12" thickBot="1">
      <c r="A28" s="146"/>
      <c r="B28" s="146"/>
      <c r="C28" s="135" t="s">
        <v>604</v>
      </c>
      <c r="D28" s="104"/>
      <c r="E28" s="171" t="s">
        <v>191</v>
      </c>
      <c r="F28" s="166" t="s">
        <v>193</v>
      </c>
      <c r="G28" s="119">
        <f>SUM(G29:G30)</f>
        <v>0</v>
      </c>
      <c r="H28" s="113"/>
      <c r="I28" s="119">
        <f aca="true" t="shared" si="8" ref="I28:N28">SUMIF($H29:$H30,"=Всего по объекту",I29:I30)</f>
        <v>0</v>
      </c>
      <c r="J28" s="119">
        <f t="shared" si="8"/>
        <v>0</v>
      </c>
      <c r="K28" s="119">
        <f t="shared" si="8"/>
        <v>0</v>
      </c>
      <c r="L28" s="119">
        <f t="shared" si="8"/>
        <v>0</v>
      </c>
      <c r="M28" s="119">
        <f t="shared" si="8"/>
        <v>0</v>
      </c>
      <c r="N28" s="119">
        <f t="shared" si="8"/>
        <v>0</v>
      </c>
      <c r="O28" s="119">
        <f>SUM(O29:O30)</f>
        <v>0</v>
      </c>
      <c r="P28" s="119">
        <f>SUM(P29:P30)</f>
        <v>0</v>
      </c>
      <c r="Q28" s="119">
        <f>SUM(Q29:Q30)</f>
        <v>0</v>
      </c>
      <c r="R28" s="119">
        <f>J28-I28</f>
        <v>0</v>
      </c>
      <c r="S28" s="119">
        <f>IF(I28=0,0,ABS(R28/I28*100))</f>
        <v>0</v>
      </c>
      <c r="T28" s="119">
        <f>SUM(T29:T30)</f>
        <v>0</v>
      </c>
      <c r="U28" s="119">
        <f>SUM(U29:U30)</f>
        <v>0</v>
      </c>
      <c r="V28" s="116"/>
      <c r="W28" s="105"/>
      <c r="AA28" s="155"/>
      <c r="AB28" s="155"/>
    </row>
    <row r="29" spans="1:28" s="103" customFormat="1" ht="12" hidden="1" thickBot="1">
      <c r="A29" s="146"/>
      <c r="B29" s="146"/>
      <c r="D29" s="104"/>
      <c r="E29" s="160" t="s">
        <v>192</v>
      </c>
      <c r="F29" s="173"/>
      <c r="G29" s="161"/>
      <c r="H29" s="168"/>
      <c r="I29" s="167"/>
      <c r="J29" s="167"/>
      <c r="K29" s="167"/>
      <c r="L29" s="167"/>
      <c r="M29" s="168"/>
      <c r="N29" s="168"/>
      <c r="O29" s="168"/>
      <c r="P29" s="168"/>
      <c r="Q29" s="168"/>
      <c r="R29" s="161"/>
      <c r="S29" s="161"/>
      <c r="T29" s="168"/>
      <c r="U29" s="168"/>
      <c r="V29" s="162"/>
      <c r="W29" s="105"/>
      <c r="AA29" s="155"/>
      <c r="AB29" s="155"/>
    </row>
    <row r="30" spans="1:28" s="103" customFormat="1" ht="12" thickBot="1">
      <c r="A30" s="146"/>
      <c r="B30" s="146"/>
      <c r="D30" s="104"/>
      <c r="E30" s="114"/>
      <c r="F30" s="169" t="s">
        <v>190</v>
      </c>
      <c r="G30" s="150" t="s">
        <v>127</v>
      </c>
      <c r="H30" s="151"/>
      <c r="I30" s="99"/>
      <c r="J30" s="99"/>
      <c r="K30" s="99"/>
      <c r="L30" s="99"/>
      <c r="M30" s="99"/>
      <c r="N30" s="99"/>
      <c r="O30" s="99"/>
      <c r="P30" s="99"/>
      <c r="Q30" s="99"/>
      <c r="R30" s="99"/>
      <c r="S30" s="99"/>
      <c r="T30" s="99"/>
      <c r="U30" s="99"/>
      <c r="V30" s="100"/>
      <c r="W30" s="105"/>
      <c r="AA30" s="155"/>
      <c r="AB30" s="155"/>
    </row>
    <row r="31" spans="1:28" s="103" customFormat="1" ht="12" thickBot="1">
      <c r="A31" s="146"/>
      <c r="B31" s="146"/>
      <c r="C31" s="135" t="s">
        <v>604</v>
      </c>
      <c r="D31" s="104"/>
      <c r="E31" s="171" t="s">
        <v>195</v>
      </c>
      <c r="F31" s="166" t="s">
        <v>194</v>
      </c>
      <c r="G31" s="119">
        <f>SUM(G32:G33)</f>
        <v>0</v>
      </c>
      <c r="H31" s="113"/>
      <c r="I31" s="119">
        <f aca="true" t="shared" si="9" ref="I31:N31">SUMIF($H32:$H33,"=Всего по объекту",I32:I33)</f>
        <v>0</v>
      </c>
      <c r="J31" s="119">
        <f t="shared" si="9"/>
        <v>0</v>
      </c>
      <c r="K31" s="119">
        <f t="shared" si="9"/>
        <v>0</v>
      </c>
      <c r="L31" s="119">
        <f t="shared" si="9"/>
        <v>0</v>
      </c>
      <c r="M31" s="119">
        <f t="shared" si="9"/>
        <v>0</v>
      </c>
      <c r="N31" s="119">
        <f t="shared" si="9"/>
        <v>0</v>
      </c>
      <c r="O31" s="119">
        <f>SUM(O32:O33)</f>
        <v>0</v>
      </c>
      <c r="P31" s="119">
        <f>SUM(P32:P33)</f>
        <v>0</v>
      </c>
      <c r="Q31" s="119">
        <f>SUM(Q32:Q33)</f>
        <v>0</v>
      </c>
      <c r="R31" s="119">
        <f>J31-I31</f>
        <v>0</v>
      </c>
      <c r="S31" s="119">
        <f>IF(I31=0,0,ABS(R31/I31*100))</f>
        <v>0</v>
      </c>
      <c r="T31" s="119">
        <f>SUM(T32:T33)</f>
        <v>0</v>
      </c>
      <c r="U31" s="119">
        <f>SUM(U32:U33)</f>
        <v>0</v>
      </c>
      <c r="V31" s="116"/>
      <c r="W31" s="105"/>
      <c r="AA31" s="155"/>
      <c r="AB31" s="155"/>
    </row>
    <row r="32" spans="1:28" s="103" customFormat="1" ht="12" hidden="1" thickBot="1">
      <c r="A32" s="146"/>
      <c r="B32" s="146"/>
      <c r="D32" s="104"/>
      <c r="E32" s="160" t="s">
        <v>196</v>
      </c>
      <c r="F32" s="173"/>
      <c r="G32" s="161"/>
      <c r="H32" s="168"/>
      <c r="I32" s="167"/>
      <c r="J32" s="167"/>
      <c r="K32" s="167"/>
      <c r="L32" s="167"/>
      <c r="M32" s="168"/>
      <c r="N32" s="168"/>
      <c r="O32" s="168"/>
      <c r="P32" s="168"/>
      <c r="Q32" s="168"/>
      <c r="R32" s="161"/>
      <c r="S32" s="161"/>
      <c r="T32" s="168"/>
      <c r="U32" s="168"/>
      <c r="V32" s="162"/>
      <c r="W32" s="105"/>
      <c r="AA32" s="155"/>
      <c r="AB32" s="155"/>
    </row>
    <row r="33" spans="1:28" s="103" customFormat="1" ht="12" thickBot="1">
      <c r="A33" s="146"/>
      <c r="B33" s="146"/>
      <c r="D33" s="104"/>
      <c r="E33" s="114"/>
      <c r="F33" s="169" t="s">
        <v>190</v>
      </c>
      <c r="G33" s="150" t="s">
        <v>127</v>
      </c>
      <c r="H33" s="151"/>
      <c r="I33" s="99"/>
      <c r="J33" s="99"/>
      <c r="K33" s="99"/>
      <c r="L33" s="99"/>
      <c r="M33" s="99"/>
      <c r="N33" s="99"/>
      <c r="O33" s="99"/>
      <c r="P33" s="99"/>
      <c r="Q33" s="99"/>
      <c r="R33" s="99"/>
      <c r="S33" s="99"/>
      <c r="T33" s="99"/>
      <c r="U33" s="99"/>
      <c r="V33" s="100"/>
      <c r="W33" s="105"/>
      <c r="AA33" s="155"/>
      <c r="AB33" s="155"/>
    </row>
    <row r="34" spans="1:28" s="103" customFormat="1" ht="12" thickBot="1">
      <c r="A34" s="146"/>
      <c r="B34" s="146"/>
      <c r="C34" s="135" t="s">
        <v>604</v>
      </c>
      <c r="D34" s="104"/>
      <c r="E34" s="171" t="s">
        <v>197</v>
      </c>
      <c r="F34" s="166" t="s">
        <v>230</v>
      </c>
      <c r="G34" s="119">
        <f>SUM(G35:G36)</f>
        <v>0</v>
      </c>
      <c r="H34" s="113"/>
      <c r="I34" s="119">
        <f aca="true" t="shared" si="10" ref="I34:N34">SUMIF($H35:$H36,"=Всего по объекту",I35:I36)</f>
        <v>0</v>
      </c>
      <c r="J34" s="119">
        <f t="shared" si="10"/>
        <v>0</v>
      </c>
      <c r="K34" s="119">
        <f t="shared" si="10"/>
        <v>0</v>
      </c>
      <c r="L34" s="119">
        <f t="shared" si="10"/>
        <v>0</v>
      </c>
      <c r="M34" s="119">
        <f t="shared" si="10"/>
        <v>0</v>
      </c>
      <c r="N34" s="119">
        <f t="shared" si="10"/>
        <v>0</v>
      </c>
      <c r="O34" s="119">
        <f>SUM(O35:O36)</f>
        <v>0</v>
      </c>
      <c r="P34" s="119">
        <f>SUM(P35:P36)</f>
        <v>0</v>
      </c>
      <c r="Q34" s="119">
        <f>SUM(Q35:Q36)</f>
        <v>0</v>
      </c>
      <c r="R34" s="119">
        <f>J34-I34</f>
        <v>0</v>
      </c>
      <c r="S34" s="119">
        <f>IF(I34=0,0,ABS(R34/I34*100))</f>
        <v>0</v>
      </c>
      <c r="T34" s="119">
        <f>SUM(T35:T36)</f>
        <v>0</v>
      </c>
      <c r="U34" s="119">
        <f>SUM(U35:U36)</f>
        <v>0</v>
      </c>
      <c r="V34" s="116"/>
      <c r="W34" s="105"/>
      <c r="AA34" s="155"/>
      <c r="AB34" s="155"/>
    </row>
    <row r="35" spans="1:28" s="103" customFormat="1" ht="12" hidden="1" thickBot="1">
      <c r="A35" s="146"/>
      <c r="B35" s="146"/>
      <c r="D35" s="104"/>
      <c r="E35" s="160" t="s">
        <v>198</v>
      </c>
      <c r="F35" s="173"/>
      <c r="G35" s="161"/>
      <c r="H35" s="168"/>
      <c r="I35" s="167"/>
      <c r="J35" s="167"/>
      <c r="K35" s="167"/>
      <c r="L35" s="167"/>
      <c r="M35" s="168"/>
      <c r="N35" s="168"/>
      <c r="O35" s="168"/>
      <c r="P35" s="168"/>
      <c r="Q35" s="168"/>
      <c r="R35" s="161"/>
      <c r="S35" s="161"/>
      <c r="T35" s="168"/>
      <c r="U35" s="168"/>
      <c r="V35" s="162"/>
      <c r="W35" s="105"/>
      <c r="AA35" s="155"/>
      <c r="AB35" s="155"/>
    </row>
    <row r="36" spans="1:28" s="103" customFormat="1" ht="12" thickBot="1">
      <c r="A36" s="146"/>
      <c r="B36" s="146"/>
      <c r="D36" s="104"/>
      <c r="E36" s="114"/>
      <c r="F36" s="169" t="s">
        <v>190</v>
      </c>
      <c r="G36" s="150" t="s">
        <v>127</v>
      </c>
      <c r="H36" s="151"/>
      <c r="I36" s="99"/>
      <c r="J36" s="99"/>
      <c r="K36" s="99"/>
      <c r="L36" s="99"/>
      <c r="M36" s="99"/>
      <c r="N36" s="99"/>
      <c r="O36" s="99"/>
      <c r="P36" s="99"/>
      <c r="Q36" s="99"/>
      <c r="R36" s="99"/>
      <c r="S36" s="99"/>
      <c r="T36" s="99"/>
      <c r="U36" s="99"/>
      <c r="V36" s="100"/>
      <c r="W36" s="105"/>
      <c r="AA36" s="155"/>
      <c r="AB36" s="155"/>
    </row>
    <row r="37" spans="1:28" s="103" customFormat="1" ht="11.25">
      <c r="A37" s="146"/>
      <c r="B37" s="146"/>
      <c r="C37" s="135" t="s">
        <v>604</v>
      </c>
      <c r="D37" s="104"/>
      <c r="E37" s="171" t="s">
        <v>199</v>
      </c>
      <c r="F37" s="165" t="s">
        <v>200</v>
      </c>
      <c r="G37" s="119">
        <f>G38+G41+G44+G47</f>
        <v>0</v>
      </c>
      <c r="H37" s="113"/>
      <c r="I37" s="119">
        <f aca="true" t="shared" si="11" ref="I37:Q37">I38+I41+I44+I47</f>
        <v>0</v>
      </c>
      <c r="J37" s="119">
        <f t="shared" si="11"/>
        <v>0</v>
      </c>
      <c r="K37" s="119">
        <f t="shared" si="11"/>
        <v>0</v>
      </c>
      <c r="L37" s="119">
        <f t="shared" si="11"/>
        <v>0</v>
      </c>
      <c r="M37" s="119">
        <f t="shared" si="11"/>
        <v>0</v>
      </c>
      <c r="N37" s="119">
        <f t="shared" si="11"/>
        <v>0</v>
      </c>
      <c r="O37" s="119">
        <f t="shared" si="11"/>
        <v>0</v>
      </c>
      <c r="P37" s="119">
        <f t="shared" si="11"/>
        <v>0</v>
      </c>
      <c r="Q37" s="119">
        <f t="shared" si="11"/>
        <v>0</v>
      </c>
      <c r="R37" s="119">
        <f>J37-I37</f>
        <v>0</v>
      </c>
      <c r="S37" s="119">
        <f>IF(I37=0,0,ABS(R37/I37*100))</f>
        <v>0</v>
      </c>
      <c r="T37" s="119">
        <f>T38+T41+T44+T47</f>
        <v>0</v>
      </c>
      <c r="U37" s="119">
        <f>U38+U41+U44+U47</f>
        <v>0</v>
      </c>
      <c r="V37" s="148"/>
      <c r="W37" s="105"/>
      <c r="AA37" s="155"/>
      <c r="AB37" s="155"/>
    </row>
    <row r="38" spans="1:28" s="103" customFormat="1" ht="12" thickBot="1">
      <c r="A38" s="146"/>
      <c r="B38" s="146"/>
      <c r="C38" s="135" t="s">
        <v>604</v>
      </c>
      <c r="D38" s="104"/>
      <c r="E38" s="171" t="s">
        <v>206</v>
      </c>
      <c r="F38" s="166" t="s">
        <v>207</v>
      </c>
      <c r="G38" s="119">
        <f>SUM(G39:G40)</f>
        <v>0</v>
      </c>
      <c r="H38" s="113"/>
      <c r="I38" s="119">
        <f aca="true" t="shared" si="12" ref="I38:N38">SUMIF($H39:$H40,"=Всего по объекту",I39:I40)</f>
        <v>0</v>
      </c>
      <c r="J38" s="119">
        <f t="shared" si="12"/>
        <v>0</v>
      </c>
      <c r="K38" s="119">
        <f t="shared" si="12"/>
        <v>0</v>
      </c>
      <c r="L38" s="119">
        <f t="shared" si="12"/>
        <v>0</v>
      </c>
      <c r="M38" s="119">
        <f t="shared" si="12"/>
        <v>0</v>
      </c>
      <c r="N38" s="119">
        <f t="shared" si="12"/>
        <v>0</v>
      </c>
      <c r="O38" s="119">
        <f>SUM(O39:O40)</f>
        <v>0</v>
      </c>
      <c r="P38" s="119">
        <f>SUM(P39:P40)</f>
        <v>0</v>
      </c>
      <c r="Q38" s="119">
        <f>SUM(Q39:Q40)</f>
        <v>0</v>
      </c>
      <c r="R38" s="119">
        <f>J38-I38</f>
        <v>0</v>
      </c>
      <c r="S38" s="119">
        <f>IF(I38=0,0,ABS(R38/I38*100))</f>
        <v>0</v>
      </c>
      <c r="T38" s="119">
        <f>SUM(T39:T40)</f>
        <v>0</v>
      </c>
      <c r="U38" s="119">
        <f>SUM(U39:U40)</f>
        <v>0</v>
      </c>
      <c r="V38" s="116"/>
      <c r="W38" s="105"/>
      <c r="AA38" s="155"/>
      <c r="AB38" s="155"/>
    </row>
    <row r="39" spans="1:28" s="103" customFormat="1" ht="12" hidden="1" thickBot="1">
      <c r="A39" s="146"/>
      <c r="B39" s="146"/>
      <c r="C39" s="135"/>
      <c r="D39" s="104"/>
      <c r="E39" s="160" t="s">
        <v>223</v>
      </c>
      <c r="F39" s="173"/>
      <c r="G39" s="161"/>
      <c r="H39" s="168"/>
      <c r="I39" s="167"/>
      <c r="J39" s="167"/>
      <c r="K39" s="167"/>
      <c r="L39" s="167"/>
      <c r="M39" s="168"/>
      <c r="N39" s="168"/>
      <c r="O39" s="168"/>
      <c r="P39" s="168"/>
      <c r="Q39" s="168"/>
      <c r="R39" s="161"/>
      <c r="S39" s="161"/>
      <c r="T39" s="168"/>
      <c r="U39" s="168"/>
      <c r="V39" s="162"/>
      <c r="W39" s="105"/>
      <c r="AA39" s="155"/>
      <c r="AB39" s="155"/>
    </row>
    <row r="40" spans="1:28" s="103" customFormat="1" ht="12" thickBot="1">
      <c r="A40" s="146"/>
      <c r="B40" s="146"/>
      <c r="D40" s="104"/>
      <c r="E40" s="114"/>
      <c r="F40" s="169" t="s">
        <v>190</v>
      </c>
      <c r="G40" s="150" t="s">
        <v>127</v>
      </c>
      <c r="H40" s="151"/>
      <c r="I40" s="99"/>
      <c r="J40" s="99"/>
      <c r="K40" s="99"/>
      <c r="L40" s="99"/>
      <c r="M40" s="99"/>
      <c r="N40" s="99"/>
      <c r="O40" s="99"/>
      <c r="P40" s="99"/>
      <c r="Q40" s="99"/>
      <c r="R40" s="99"/>
      <c r="S40" s="99"/>
      <c r="T40" s="99"/>
      <c r="U40" s="99"/>
      <c r="V40" s="100"/>
      <c r="W40" s="105"/>
      <c r="AA40" s="155"/>
      <c r="AB40" s="155"/>
    </row>
    <row r="41" spans="1:28" s="103" customFormat="1" ht="12" thickBot="1">
      <c r="A41" s="146"/>
      <c r="B41" s="146"/>
      <c r="C41" s="135" t="s">
        <v>604</v>
      </c>
      <c r="D41" s="104"/>
      <c r="E41" s="171" t="s">
        <v>209</v>
      </c>
      <c r="F41" s="166" t="s">
        <v>208</v>
      </c>
      <c r="G41" s="119">
        <f>SUM(G42:G43)</f>
        <v>0</v>
      </c>
      <c r="H41" s="113"/>
      <c r="I41" s="119">
        <f aca="true" t="shared" si="13" ref="I41:N41">SUMIF($H42:$H43,"=Всего по объекту",I42:I43)</f>
        <v>0</v>
      </c>
      <c r="J41" s="119">
        <f t="shared" si="13"/>
        <v>0</v>
      </c>
      <c r="K41" s="119">
        <f t="shared" si="13"/>
        <v>0</v>
      </c>
      <c r="L41" s="119">
        <f t="shared" si="13"/>
        <v>0</v>
      </c>
      <c r="M41" s="119">
        <f t="shared" si="13"/>
        <v>0</v>
      </c>
      <c r="N41" s="119">
        <f t="shared" si="13"/>
        <v>0</v>
      </c>
      <c r="O41" s="119">
        <f>SUM(O42:O43)</f>
        <v>0</v>
      </c>
      <c r="P41" s="119">
        <f>SUM(P42:P43)</f>
        <v>0</v>
      </c>
      <c r="Q41" s="119">
        <f>SUM(Q42:Q43)</f>
        <v>0</v>
      </c>
      <c r="R41" s="119">
        <f>J41-I41</f>
        <v>0</v>
      </c>
      <c r="S41" s="119">
        <f>IF(I41=0,0,ABS(R41/I41*100))</f>
        <v>0</v>
      </c>
      <c r="T41" s="119">
        <f>SUM(T42:T43)</f>
        <v>0</v>
      </c>
      <c r="U41" s="119">
        <f>SUM(U42:U43)</f>
        <v>0</v>
      </c>
      <c r="V41" s="116"/>
      <c r="W41" s="105"/>
      <c r="AA41" s="155"/>
      <c r="AB41" s="155"/>
    </row>
    <row r="42" spans="1:28" s="103" customFormat="1" ht="12" hidden="1" thickBot="1">
      <c r="A42" s="146"/>
      <c r="B42" s="146"/>
      <c r="C42" s="135"/>
      <c r="D42" s="104"/>
      <c r="E42" s="160" t="s">
        <v>224</v>
      </c>
      <c r="F42" s="173"/>
      <c r="G42" s="161"/>
      <c r="H42" s="168"/>
      <c r="I42" s="167"/>
      <c r="J42" s="167"/>
      <c r="K42" s="167"/>
      <c r="L42" s="167"/>
      <c r="M42" s="168"/>
      <c r="N42" s="168"/>
      <c r="O42" s="168"/>
      <c r="P42" s="168"/>
      <c r="Q42" s="168"/>
      <c r="R42" s="161"/>
      <c r="S42" s="161"/>
      <c r="T42" s="168"/>
      <c r="U42" s="168"/>
      <c r="V42" s="162"/>
      <c r="W42" s="105"/>
      <c r="AA42" s="155"/>
      <c r="AB42" s="155"/>
    </row>
    <row r="43" spans="1:28" s="103" customFormat="1" ht="12" thickBot="1">
      <c r="A43" s="146"/>
      <c r="B43" s="146"/>
      <c r="D43" s="104"/>
      <c r="E43" s="114"/>
      <c r="F43" s="169" t="s">
        <v>190</v>
      </c>
      <c r="G43" s="150" t="s">
        <v>127</v>
      </c>
      <c r="H43" s="151"/>
      <c r="I43" s="99"/>
      <c r="J43" s="99"/>
      <c r="K43" s="99"/>
      <c r="L43" s="99"/>
      <c r="M43" s="99"/>
      <c r="N43" s="99"/>
      <c r="O43" s="99"/>
      <c r="P43" s="99"/>
      <c r="Q43" s="99"/>
      <c r="R43" s="99"/>
      <c r="S43" s="99"/>
      <c r="T43" s="99"/>
      <c r="U43" s="99"/>
      <c r="V43" s="100"/>
      <c r="W43" s="105"/>
      <c r="AA43" s="155"/>
      <c r="AB43" s="155"/>
    </row>
    <row r="44" spans="1:28" s="103" customFormat="1" ht="12" thickBot="1">
      <c r="A44" s="146"/>
      <c r="B44" s="146"/>
      <c r="C44" s="135" t="s">
        <v>604</v>
      </c>
      <c r="D44" s="104"/>
      <c r="E44" s="171" t="s">
        <v>210</v>
      </c>
      <c r="F44" s="166" t="s">
        <v>211</v>
      </c>
      <c r="G44" s="119">
        <f>SUM(G45:G46)</f>
        <v>0</v>
      </c>
      <c r="H44" s="113"/>
      <c r="I44" s="119">
        <f aca="true" t="shared" si="14" ref="I44:N44">SUMIF($H45:$H46,"=Всего по объекту",I45:I46)</f>
        <v>0</v>
      </c>
      <c r="J44" s="119">
        <f t="shared" si="14"/>
        <v>0</v>
      </c>
      <c r="K44" s="119">
        <f t="shared" si="14"/>
        <v>0</v>
      </c>
      <c r="L44" s="119">
        <f t="shared" si="14"/>
        <v>0</v>
      </c>
      <c r="M44" s="119">
        <f t="shared" si="14"/>
        <v>0</v>
      </c>
      <c r="N44" s="119">
        <f t="shared" si="14"/>
        <v>0</v>
      </c>
      <c r="O44" s="119">
        <f>SUM(O45:O46)</f>
        <v>0</v>
      </c>
      <c r="P44" s="119">
        <f>SUM(P45:P46)</f>
        <v>0</v>
      </c>
      <c r="Q44" s="119">
        <f>SUM(Q45:Q46)</f>
        <v>0</v>
      </c>
      <c r="R44" s="119">
        <f>J44-I44</f>
        <v>0</v>
      </c>
      <c r="S44" s="119">
        <f>IF(I44=0,0,ABS(R44/I44*100))</f>
        <v>0</v>
      </c>
      <c r="T44" s="119">
        <f>SUM(T45:T46)</f>
        <v>0</v>
      </c>
      <c r="U44" s="119">
        <f>SUM(U45:U46)</f>
        <v>0</v>
      </c>
      <c r="V44" s="116"/>
      <c r="W44" s="105"/>
      <c r="AA44" s="155"/>
      <c r="AB44" s="155"/>
    </row>
    <row r="45" spans="1:28" s="103" customFormat="1" ht="12" hidden="1" thickBot="1">
      <c r="A45" s="146"/>
      <c r="B45" s="146"/>
      <c r="C45" s="135"/>
      <c r="D45" s="104"/>
      <c r="E45" s="160" t="s">
        <v>225</v>
      </c>
      <c r="F45" s="173"/>
      <c r="G45" s="161"/>
      <c r="H45" s="168"/>
      <c r="I45" s="167"/>
      <c r="J45" s="167"/>
      <c r="K45" s="167"/>
      <c r="L45" s="167"/>
      <c r="M45" s="168"/>
      <c r="N45" s="168"/>
      <c r="O45" s="168"/>
      <c r="P45" s="168"/>
      <c r="Q45" s="168"/>
      <c r="R45" s="161"/>
      <c r="S45" s="161"/>
      <c r="T45" s="168"/>
      <c r="U45" s="168"/>
      <c r="V45" s="162"/>
      <c r="W45" s="105"/>
      <c r="AA45" s="155"/>
      <c r="AB45" s="155"/>
    </row>
    <row r="46" spans="1:28" s="103" customFormat="1" ht="12" thickBot="1">
      <c r="A46" s="146"/>
      <c r="B46" s="146"/>
      <c r="D46" s="104"/>
      <c r="E46" s="114"/>
      <c r="F46" s="169" t="s">
        <v>190</v>
      </c>
      <c r="G46" s="150" t="s">
        <v>127</v>
      </c>
      <c r="H46" s="151"/>
      <c r="I46" s="99"/>
      <c r="J46" s="99"/>
      <c r="K46" s="99"/>
      <c r="L46" s="99"/>
      <c r="M46" s="99"/>
      <c r="N46" s="99"/>
      <c r="O46" s="99"/>
      <c r="P46" s="99"/>
      <c r="Q46" s="99"/>
      <c r="R46" s="99"/>
      <c r="S46" s="99"/>
      <c r="T46" s="99"/>
      <c r="U46" s="99"/>
      <c r="V46" s="100"/>
      <c r="W46" s="105"/>
      <c r="AA46" s="155"/>
      <c r="AB46" s="155"/>
    </row>
    <row r="47" spans="1:28" s="103" customFormat="1" ht="12" thickBot="1">
      <c r="A47" s="146"/>
      <c r="B47" s="146"/>
      <c r="C47" s="135" t="s">
        <v>604</v>
      </c>
      <c r="D47" s="104"/>
      <c r="E47" s="171" t="s">
        <v>715</v>
      </c>
      <c r="F47" s="166" t="s">
        <v>212</v>
      </c>
      <c r="G47" s="119">
        <f>SUM(G48:G49)</f>
        <v>0</v>
      </c>
      <c r="H47" s="113"/>
      <c r="I47" s="119">
        <f aca="true" t="shared" si="15" ref="I47:N47">SUMIF($H48:$H49,"=Всего по объекту",I48:I49)</f>
        <v>0</v>
      </c>
      <c r="J47" s="119">
        <f t="shared" si="15"/>
        <v>0</v>
      </c>
      <c r="K47" s="119">
        <f t="shared" si="15"/>
        <v>0</v>
      </c>
      <c r="L47" s="119">
        <f t="shared" si="15"/>
        <v>0</v>
      </c>
      <c r="M47" s="119">
        <f t="shared" si="15"/>
        <v>0</v>
      </c>
      <c r="N47" s="119">
        <f t="shared" si="15"/>
        <v>0</v>
      </c>
      <c r="O47" s="119">
        <f>SUM(O48:O49)</f>
        <v>0</v>
      </c>
      <c r="P47" s="119">
        <f>SUM(P48:P49)</f>
        <v>0</v>
      </c>
      <c r="Q47" s="119">
        <f>SUM(Q48:Q49)</f>
        <v>0</v>
      </c>
      <c r="R47" s="119">
        <f>J47-I47</f>
        <v>0</v>
      </c>
      <c r="S47" s="119">
        <f>IF(I47=0,0,ABS(R47/I47*100))</f>
        <v>0</v>
      </c>
      <c r="T47" s="119">
        <f>SUM(T48:T49)</f>
        <v>0</v>
      </c>
      <c r="U47" s="119">
        <f>SUM(U48:U49)</f>
        <v>0</v>
      </c>
      <c r="V47" s="116"/>
      <c r="W47" s="105"/>
      <c r="AA47" s="155"/>
      <c r="AB47" s="155"/>
    </row>
    <row r="48" spans="1:28" s="103" customFormat="1" ht="12" hidden="1" thickBot="1">
      <c r="A48" s="146"/>
      <c r="B48" s="146"/>
      <c r="C48" s="135"/>
      <c r="D48" s="104"/>
      <c r="E48" s="160" t="s">
        <v>716</v>
      </c>
      <c r="F48" s="173"/>
      <c r="G48" s="161"/>
      <c r="H48" s="168"/>
      <c r="I48" s="167"/>
      <c r="J48" s="167"/>
      <c r="K48" s="167"/>
      <c r="L48" s="167"/>
      <c r="M48" s="168"/>
      <c r="N48" s="168"/>
      <c r="O48" s="168"/>
      <c r="P48" s="168"/>
      <c r="Q48" s="168"/>
      <c r="R48" s="161"/>
      <c r="S48" s="161"/>
      <c r="T48" s="168"/>
      <c r="U48" s="168"/>
      <c r="V48" s="162"/>
      <c r="W48" s="105"/>
      <c r="AA48" s="155"/>
      <c r="AB48" s="155"/>
    </row>
    <row r="49" spans="1:28" s="103" customFormat="1" ht="12" thickBot="1">
      <c r="A49" s="146"/>
      <c r="B49" s="146"/>
      <c r="D49" s="104"/>
      <c r="E49" s="114"/>
      <c r="F49" s="169" t="s">
        <v>190</v>
      </c>
      <c r="G49" s="150" t="s">
        <v>127</v>
      </c>
      <c r="H49" s="151"/>
      <c r="I49" s="99"/>
      <c r="J49" s="99"/>
      <c r="K49" s="99"/>
      <c r="L49" s="99"/>
      <c r="M49" s="99"/>
      <c r="N49" s="99"/>
      <c r="O49" s="99"/>
      <c r="P49" s="99"/>
      <c r="Q49" s="99"/>
      <c r="R49" s="99"/>
      <c r="S49" s="99"/>
      <c r="T49" s="99"/>
      <c r="U49" s="99"/>
      <c r="V49" s="100"/>
      <c r="W49" s="105"/>
      <c r="AA49" s="155"/>
      <c r="AB49" s="155"/>
    </row>
    <row r="50" spans="1:28" s="103" customFormat="1" ht="11.25">
      <c r="A50" s="146"/>
      <c r="B50" s="146"/>
      <c r="C50" s="135" t="s">
        <v>604</v>
      </c>
      <c r="D50" s="104"/>
      <c r="E50" s="176" t="s">
        <v>214</v>
      </c>
      <c r="F50" s="164" t="s">
        <v>213</v>
      </c>
      <c r="G50" s="119">
        <f>G51+G54+G57</f>
        <v>0</v>
      </c>
      <c r="H50" s="113"/>
      <c r="I50" s="119">
        <f aca="true" t="shared" si="16" ref="I50:Q50">I51+I54+I57</f>
        <v>0</v>
      </c>
      <c r="J50" s="119">
        <f t="shared" si="16"/>
        <v>0</v>
      </c>
      <c r="K50" s="119">
        <f t="shared" si="16"/>
        <v>0</v>
      </c>
      <c r="L50" s="119">
        <f t="shared" si="16"/>
        <v>0</v>
      </c>
      <c r="M50" s="119">
        <f t="shared" si="16"/>
        <v>0</v>
      </c>
      <c r="N50" s="119">
        <f t="shared" si="16"/>
        <v>0</v>
      </c>
      <c r="O50" s="119">
        <f t="shared" si="16"/>
        <v>0</v>
      </c>
      <c r="P50" s="119">
        <f t="shared" si="16"/>
        <v>0</v>
      </c>
      <c r="Q50" s="119">
        <f t="shared" si="16"/>
        <v>0</v>
      </c>
      <c r="R50" s="119">
        <f>J50-I50</f>
        <v>0</v>
      </c>
      <c r="S50" s="119">
        <f>IF(I50=0,0,ABS(R50/I50*100))</f>
        <v>0</v>
      </c>
      <c r="T50" s="119">
        <f>T51+T54+T57</f>
        <v>0</v>
      </c>
      <c r="U50" s="119">
        <f>U51+U54+U57</f>
        <v>0</v>
      </c>
      <c r="V50" s="148"/>
      <c r="W50" s="105"/>
      <c r="AA50" s="155"/>
      <c r="AB50" s="155"/>
    </row>
    <row r="51" spans="1:28" s="103" customFormat="1" ht="12" thickBot="1">
      <c r="A51" s="146"/>
      <c r="B51" s="146"/>
      <c r="C51" s="135" t="s">
        <v>604</v>
      </c>
      <c r="D51" s="104"/>
      <c r="E51" s="176" t="s">
        <v>216</v>
      </c>
      <c r="F51" s="165" t="s">
        <v>215</v>
      </c>
      <c r="G51" s="119">
        <f>SUM(G52:G53)</f>
        <v>0</v>
      </c>
      <c r="H51" s="113"/>
      <c r="I51" s="119">
        <f aca="true" t="shared" si="17" ref="I51:N51">SUMIF($H52:$H53,"=Всего по объекту",I52:I53)</f>
        <v>0</v>
      </c>
      <c r="J51" s="119">
        <f t="shared" si="17"/>
        <v>0</v>
      </c>
      <c r="K51" s="119">
        <f t="shared" si="17"/>
        <v>0</v>
      </c>
      <c r="L51" s="119">
        <f t="shared" si="17"/>
        <v>0</v>
      </c>
      <c r="M51" s="119">
        <f t="shared" si="17"/>
        <v>0</v>
      </c>
      <c r="N51" s="119">
        <f t="shared" si="17"/>
        <v>0</v>
      </c>
      <c r="O51" s="119">
        <f>SUM(O52:O53)</f>
        <v>0</v>
      </c>
      <c r="P51" s="119">
        <f>SUM(P52:P53)</f>
        <v>0</v>
      </c>
      <c r="Q51" s="119">
        <f>SUM(Q52:Q53)</f>
        <v>0</v>
      </c>
      <c r="R51" s="119">
        <f>J51-I51</f>
        <v>0</v>
      </c>
      <c r="S51" s="119">
        <f>IF(I51=0,0,ABS(R51/I51*100))</f>
        <v>0</v>
      </c>
      <c r="T51" s="119">
        <f>SUM(T52:T53)</f>
        <v>0</v>
      </c>
      <c r="U51" s="119">
        <f>SUM(U52:U53)</f>
        <v>0</v>
      </c>
      <c r="V51" s="148"/>
      <c r="W51" s="105"/>
      <c r="AA51" s="155"/>
      <c r="AB51" s="155"/>
    </row>
    <row r="52" spans="1:28" s="103" customFormat="1" ht="12" hidden="1" thickBot="1">
      <c r="A52" s="146"/>
      <c r="B52" s="146"/>
      <c r="C52" s="135"/>
      <c r="D52" s="104"/>
      <c r="E52" s="160" t="s">
        <v>226</v>
      </c>
      <c r="F52" s="174"/>
      <c r="G52" s="161"/>
      <c r="H52" s="168"/>
      <c r="I52" s="167"/>
      <c r="J52" s="167"/>
      <c r="K52" s="167"/>
      <c r="L52" s="167"/>
      <c r="M52" s="168"/>
      <c r="N52" s="168"/>
      <c r="O52" s="168"/>
      <c r="P52" s="168"/>
      <c r="Q52" s="168"/>
      <c r="R52" s="161"/>
      <c r="S52" s="161"/>
      <c r="T52" s="168"/>
      <c r="U52" s="168"/>
      <c r="V52" s="162"/>
      <c r="W52" s="105"/>
      <c r="AA52" s="155"/>
      <c r="AB52" s="155"/>
    </row>
    <row r="53" spans="1:28" s="103" customFormat="1" ht="12" thickBot="1">
      <c r="A53" s="146"/>
      <c r="B53" s="146"/>
      <c r="D53" s="104"/>
      <c r="E53" s="114"/>
      <c r="F53" s="172" t="s">
        <v>190</v>
      </c>
      <c r="G53" s="150" t="s">
        <v>127</v>
      </c>
      <c r="H53" s="151"/>
      <c r="I53" s="99"/>
      <c r="J53" s="99"/>
      <c r="K53" s="99"/>
      <c r="L53" s="99"/>
      <c r="M53" s="99"/>
      <c r="N53" s="99"/>
      <c r="O53" s="99"/>
      <c r="P53" s="99"/>
      <c r="Q53" s="99"/>
      <c r="R53" s="99"/>
      <c r="S53" s="99"/>
      <c r="T53" s="99"/>
      <c r="U53" s="99"/>
      <c r="V53" s="100"/>
      <c r="W53" s="105"/>
      <c r="AA53" s="155"/>
      <c r="AB53" s="155"/>
    </row>
    <row r="54" spans="1:28" s="103" customFormat="1" ht="12" thickBot="1">
      <c r="A54" s="146"/>
      <c r="B54" s="146"/>
      <c r="C54" s="135" t="s">
        <v>604</v>
      </c>
      <c r="D54" s="104"/>
      <c r="E54" s="176" t="s">
        <v>218</v>
      </c>
      <c r="F54" s="165" t="s">
        <v>217</v>
      </c>
      <c r="G54" s="119">
        <f>SUM(G55:G56)</f>
        <v>0</v>
      </c>
      <c r="H54" s="113"/>
      <c r="I54" s="119">
        <f aca="true" t="shared" si="18" ref="I54:N54">SUMIF($H55:$H56,"=Всего по объекту",I55:I56)</f>
        <v>0</v>
      </c>
      <c r="J54" s="119">
        <f t="shared" si="18"/>
        <v>0</v>
      </c>
      <c r="K54" s="119">
        <f t="shared" si="18"/>
        <v>0</v>
      </c>
      <c r="L54" s="119">
        <f t="shared" si="18"/>
        <v>0</v>
      </c>
      <c r="M54" s="119">
        <f t="shared" si="18"/>
        <v>0</v>
      </c>
      <c r="N54" s="119">
        <f t="shared" si="18"/>
        <v>0</v>
      </c>
      <c r="O54" s="119">
        <f>SUM(O55:O56)</f>
        <v>0</v>
      </c>
      <c r="P54" s="119">
        <f>SUM(P55:P56)</f>
        <v>0</v>
      </c>
      <c r="Q54" s="119">
        <f>SUM(Q55:Q56)</f>
        <v>0</v>
      </c>
      <c r="R54" s="119">
        <f>J54-I54</f>
        <v>0</v>
      </c>
      <c r="S54" s="119">
        <f>IF(I54=0,0,ABS(R54/I54*100))</f>
        <v>0</v>
      </c>
      <c r="T54" s="119">
        <f>SUM(T55:T56)</f>
        <v>0</v>
      </c>
      <c r="U54" s="119">
        <f>SUM(U55:U56)</f>
        <v>0</v>
      </c>
      <c r="V54" s="148"/>
      <c r="W54" s="105"/>
      <c r="AA54" s="155"/>
      <c r="AB54" s="155"/>
    </row>
    <row r="55" spans="1:28" s="103" customFormat="1" ht="12" hidden="1" thickBot="1">
      <c r="A55" s="146"/>
      <c r="B55" s="146"/>
      <c r="C55" s="135"/>
      <c r="D55" s="104"/>
      <c r="E55" s="160" t="s">
        <v>227</v>
      </c>
      <c r="F55" s="174"/>
      <c r="G55" s="161"/>
      <c r="H55" s="168"/>
      <c r="I55" s="167"/>
      <c r="J55" s="167"/>
      <c r="K55" s="167"/>
      <c r="L55" s="167"/>
      <c r="M55" s="168"/>
      <c r="N55" s="168"/>
      <c r="O55" s="168"/>
      <c r="P55" s="168"/>
      <c r="Q55" s="168"/>
      <c r="R55" s="161"/>
      <c r="S55" s="161"/>
      <c r="T55" s="168"/>
      <c r="U55" s="168"/>
      <c r="V55" s="162"/>
      <c r="W55" s="105"/>
      <c r="AA55" s="155"/>
      <c r="AB55" s="155"/>
    </row>
    <row r="56" spans="1:28" s="103" customFormat="1" ht="12" thickBot="1">
      <c r="A56" s="146"/>
      <c r="B56" s="146"/>
      <c r="D56" s="104"/>
      <c r="E56" s="114"/>
      <c r="F56" s="172" t="s">
        <v>190</v>
      </c>
      <c r="G56" s="150" t="s">
        <v>127</v>
      </c>
      <c r="H56" s="151"/>
      <c r="I56" s="99"/>
      <c r="J56" s="99"/>
      <c r="K56" s="99"/>
      <c r="L56" s="99"/>
      <c r="M56" s="99"/>
      <c r="N56" s="99"/>
      <c r="O56" s="99"/>
      <c r="P56" s="99"/>
      <c r="Q56" s="99"/>
      <c r="R56" s="99"/>
      <c r="S56" s="99"/>
      <c r="T56" s="99"/>
      <c r="U56" s="99"/>
      <c r="V56" s="100"/>
      <c r="W56" s="105"/>
      <c r="AA56" s="155"/>
      <c r="AB56" s="155"/>
    </row>
    <row r="57" spans="1:28" s="103" customFormat="1" ht="12" thickBot="1">
      <c r="A57" s="146"/>
      <c r="B57" s="146"/>
      <c r="C57" s="135" t="s">
        <v>604</v>
      </c>
      <c r="D57" s="104"/>
      <c r="E57" s="176" t="s">
        <v>219</v>
      </c>
      <c r="F57" s="165" t="s">
        <v>220</v>
      </c>
      <c r="G57" s="119">
        <f>SUM(G58:G59)</f>
        <v>0</v>
      </c>
      <c r="H57" s="113"/>
      <c r="I57" s="119">
        <f aca="true" t="shared" si="19" ref="I57:N57">SUMIF($H58:$H59,"=Всего по объекту",I58:I59)</f>
        <v>0</v>
      </c>
      <c r="J57" s="119">
        <f t="shared" si="19"/>
        <v>0</v>
      </c>
      <c r="K57" s="119">
        <f t="shared" si="19"/>
        <v>0</v>
      </c>
      <c r="L57" s="119">
        <f t="shared" si="19"/>
        <v>0</v>
      </c>
      <c r="M57" s="119">
        <f t="shared" si="19"/>
        <v>0</v>
      </c>
      <c r="N57" s="119">
        <f t="shared" si="19"/>
        <v>0</v>
      </c>
      <c r="O57" s="119">
        <f>SUM(O58:O59)</f>
        <v>0</v>
      </c>
      <c r="P57" s="119">
        <f>SUM(P58:P59)</f>
        <v>0</v>
      </c>
      <c r="Q57" s="119">
        <f>SUM(Q58:Q59)</f>
        <v>0</v>
      </c>
      <c r="R57" s="119">
        <f>J57-I57</f>
        <v>0</v>
      </c>
      <c r="S57" s="119">
        <f>IF(I57=0,0,ABS(R57/I57*100))</f>
        <v>0</v>
      </c>
      <c r="T57" s="119">
        <f>SUM(T58:T59)</f>
        <v>0</v>
      </c>
      <c r="U57" s="119">
        <f>SUM(U58:U59)</f>
        <v>0</v>
      </c>
      <c r="V57" s="148"/>
      <c r="W57" s="105"/>
      <c r="AA57" s="155"/>
      <c r="AB57" s="155"/>
    </row>
    <row r="58" spans="1:28" s="103" customFormat="1" ht="12" hidden="1" thickBot="1">
      <c r="A58" s="146"/>
      <c r="B58" s="146"/>
      <c r="C58" s="135"/>
      <c r="D58" s="104"/>
      <c r="E58" s="160" t="s">
        <v>228</v>
      </c>
      <c r="F58" s="174"/>
      <c r="G58" s="161"/>
      <c r="H58" s="168"/>
      <c r="I58" s="167"/>
      <c r="J58" s="167"/>
      <c r="K58" s="167"/>
      <c r="L58" s="167"/>
      <c r="M58" s="168"/>
      <c r="N58" s="168"/>
      <c r="O58" s="168"/>
      <c r="P58" s="168"/>
      <c r="Q58" s="168"/>
      <c r="R58" s="161"/>
      <c r="S58" s="161"/>
      <c r="T58" s="168"/>
      <c r="U58" s="168"/>
      <c r="V58" s="162"/>
      <c r="W58" s="105"/>
      <c r="AA58" s="155"/>
      <c r="AB58" s="155"/>
    </row>
    <row r="59" spans="1:28" s="103" customFormat="1" ht="12" thickBot="1">
      <c r="A59" s="146"/>
      <c r="B59" s="146"/>
      <c r="D59" s="104"/>
      <c r="E59" s="114"/>
      <c r="F59" s="172" t="s">
        <v>190</v>
      </c>
      <c r="G59" s="150" t="s">
        <v>127</v>
      </c>
      <c r="H59" s="151"/>
      <c r="I59" s="99"/>
      <c r="J59" s="99"/>
      <c r="K59" s="99"/>
      <c r="L59" s="99"/>
      <c r="M59" s="99"/>
      <c r="N59" s="99"/>
      <c r="O59" s="99"/>
      <c r="P59" s="99"/>
      <c r="Q59" s="99"/>
      <c r="R59" s="99"/>
      <c r="S59" s="99"/>
      <c r="T59" s="99"/>
      <c r="U59" s="99"/>
      <c r="V59" s="100"/>
      <c r="W59" s="105"/>
      <c r="AA59" s="155"/>
      <c r="AB59" s="155"/>
    </row>
    <row r="60" spans="1:28" s="103" customFormat="1" ht="12" thickBot="1">
      <c r="A60" s="146"/>
      <c r="B60" s="146"/>
      <c r="C60" s="135" t="s">
        <v>604</v>
      </c>
      <c r="D60" s="104"/>
      <c r="E60" s="176" t="s">
        <v>221</v>
      </c>
      <c r="F60" s="164" t="s">
        <v>222</v>
      </c>
      <c r="G60" s="119">
        <f>SUM(G61:G62)</f>
        <v>0</v>
      </c>
      <c r="H60" s="113"/>
      <c r="I60" s="119">
        <f aca="true" t="shared" si="20" ref="I60:N60">SUMIF($H61:$H62,"=Всего по объекту",I61:I62)</f>
        <v>0</v>
      </c>
      <c r="J60" s="119">
        <f t="shared" si="20"/>
        <v>0</v>
      </c>
      <c r="K60" s="119">
        <f t="shared" si="20"/>
        <v>0</v>
      </c>
      <c r="L60" s="119">
        <f t="shared" si="20"/>
        <v>0</v>
      </c>
      <c r="M60" s="119">
        <f t="shared" si="20"/>
        <v>0</v>
      </c>
      <c r="N60" s="119">
        <f t="shared" si="20"/>
        <v>0</v>
      </c>
      <c r="O60" s="119">
        <f>SUM(O61:O62)</f>
        <v>0</v>
      </c>
      <c r="P60" s="119">
        <f>SUM(P61:P62)</f>
        <v>0</v>
      </c>
      <c r="Q60" s="119">
        <f>SUM(Q61:Q62)</f>
        <v>0</v>
      </c>
      <c r="R60" s="119">
        <f>J60-I60</f>
        <v>0</v>
      </c>
      <c r="S60" s="119">
        <f>IF(I60=0,0,ABS(R60/I60*100))</f>
        <v>0</v>
      </c>
      <c r="T60" s="119">
        <f>SUM(T61:T62)</f>
        <v>0</v>
      </c>
      <c r="U60" s="119">
        <f>SUM(U61:U62)</f>
        <v>0</v>
      </c>
      <c r="V60" s="148"/>
      <c r="W60" s="105"/>
      <c r="AA60" s="155"/>
      <c r="AB60" s="155"/>
    </row>
    <row r="61" spans="1:28" s="103" customFormat="1" ht="12" hidden="1" thickBot="1">
      <c r="A61" s="146"/>
      <c r="B61" s="146"/>
      <c r="C61" s="135"/>
      <c r="D61" s="104"/>
      <c r="E61" s="160" t="s">
        <v>229</v>
      </c>
      <c r="F61" s="175"/>
      <c r="G61" s="161"/>
      <c r="H61" s="168"/>
      <c r="I61" s="167"/>
      <c r="J61" s="167"/>
      <c r="K61" s="167"/>
      <c r="L61" s="167"/>
      <c r="M61" s="168"/>
      <c r="N61" s="168"/>
      <c r="O61" s="168"/>
      <c r="P61" s="168"/>
      <c r="Q61" s="168"/>
      <c r="R61" s="161"/>
      <c r="S61" s="161"/>
      <c r="T61" s="168"/>
      <c r="U61" s="168"/>
      <c r="V61" s="162"/>
      <c r="W61" s="105"/>
      <c r="AA61" s="155"/>
      <c r="AB61" s="155"/>
    </row>
    <row r="62" spans="1:28" s="103" customFormat="1" ht="12" thickBot="1">
      <c r="A62" s="146"/>
      <c r="B62" s="146"/>
      <c r="D62" s="104"/>
      <c r="E62" s="114"/>
      <c r="F62" s="141" t="s">
        <v>190</v>
      </c>
      <c r="G62" s="150" t="s">
        <v>127</v>
      </c>
      <c r="H62" s="151"/>
      <c r="I62" s="99"/>
      <c r="J62" s="99"/>
      <c r="K62" s="99"/>
      <c r="L62" s="99"/>
      <c r="M62" s="99"/>
      <c r="N62" s="99"/>
      <c r="O62" s="99"/>
      <c r="P62" s="99"/>
      <c r="Q62" s="99"/>
      <c r="R62" s="99"/>
      <c r="S62" s="99"/>
      <c r="T62" s="99"/>
      <c r="U62" s="99"/>
      <c r="V62" s="100"/>
      <c r="W62" s="105"/>
      <c r="AA62" s="155"/>
      <c r="AB62" s="155"/>
    </row>
    <row r="63" spans="1:28" s="103" customFormat="1" ht="22.5">
      <c r="A63" s="233"/>
      <c r="B63" s="233"/>
      <c r="C63" s="135" t="s">
        <v>604</v>
      </c>
      <c r="D63" s="104"/>
      <c r="E63" s="170" t="s">
        <v>66</v>
      </c>
      <c r="F63" s="179" t="s">
        <v>231</v>
      </c>
      <c r="G63" s="234">
        <f>G64+G91+G101</f>
        <v>0</v>
      </c>
      <c r="H63" s="235"/>
      <c r="I63" s="234">
        <f aca="true" t="shared" si="21" ref="I63:Q63">I64+I91+I101</f>
        <v>0</v>
      </c>
      <c r="J63" s="234">
        <f t="shared" si="21"/>
        <v>0</v>
      </c>
      <c r="K63" s="234">
        <f t="shared" si="21"/>
        <v>0</v>
      </c>
      <c r="L63" s="234">
        <f t="shared" si="21"/>
        <v>0</v>
      </c>
      <c r="M63" s="234">
        <f t="shared" si="21"/>
        <v>0</v>
      </c>
      <c r="N63" s="234">
        <f t="shared" si="21"/>
        <v>0</v>
      </c>
      <c r="O63" s="234">
        <f t="shared" si="21"/>
        <v>0</v>
      </c>
      <c r="P63" s="234">
        <f t="shared" si="21"/>
        <v>0</v>
      </c>
      <c r="Q63" s="234">
        <f t="shared" si="21"/>
        <v>0</v>
      </c>
      <c r="R63" s="234">
        <f>J63-I63</f>
        <v>0</v>
      </c>
      <c r="S63" s="234">
        <f>IF(I63=0,0,ABS(R63/I63*100))</f>
        <v>0</v>
      </c>
      <c r="T63" s="234">
        <f>T64+T91+T101</f>
        <v>0</v>
      </c>
      <c r="U63" s="234">
        <f>U64+U91+U101</f>
        <v>0</v>
      </c>
      <c r="V63" s="128"/>
      <c r="W63" s="105"/>
      <c r="AA63" s="155"/>
      <c r="AB63" s="155"/>
    </row>
    <row r="64" spans="1:28" s="103" customFormat="1" ht="11.25">
      <c r="A64" s="146"/>
      <c r="B64" s="146"/>
      <c r="C64" s="135" t="s">
        <v>604</v>
      </c>
      <c r="D64" s="104"/>
      <c r="E64" s="171" t="s">
        <v>232</v>
      </c>
      <c r="F64" s="164" t="s">
        <v>183</v>
      </c>
      <c r="G64" s="119">
        <f>G65+G78</f>
        <v>0</v>
      </c>
      <c r="H64" s="113"/>
      <c r="I64" s="119">
        <f aca="true" t="shared" si="22" ref="I64:Q64">I65+I78</f>
        <v>0</v>
      </c>
      <c r="J64" s="119">
        <f t="shared" si="22"/>
        <v>0</v>
      </c>
      <c r="K64" s="119">
        <f t="shared" si="22"/>
        <v>0</v>
      </c>
      <c r="L64" s="119">
        <f t="shared" si="22"/>
        <v>0</v>
      </c>
      <c r="M64" s="119">
        <f t="shared" si="22"/>
        <v>0</v>
      </c>
      <c r="N64" s="119">
        <f t="shared" si="22"/>
        <v>0</v>
      </c>
      <c r="O64" s="119">
        <f t="shared" si="22"/>
        <v>0</v>
      </c>
      <c r="P64" s="119">
        <f t="shared" si="22"/>
        <v>0</v>
      </c>
      <c r="Q64" s="119">
        <f t="shared" si="22"/>
        <v>0</v>
      </c>
      <c r="R64" s="119">
        <f>J64-I64</f>
        <v>0</v>
      </c>
      <c r="S64" s="119">
        <f>IF(I64=0,0,ABS(R64/I64*100))</f>
        <v>0</v>
      </c>
      <c r="T64" s="119">
        <f>T65+T78</f>
        <v>0</v>
      </c>
      <c r="U64" s="119">
        <f>U65+U78</f>
        <v>0</v>
      </c>
      <c r="V64" s="148"/>
      <c r="W64" s="105"/>
      <c r="AA64" s="155"/>
      <c r="AB64" s="155"/>
    </row>
    <row r="65" spans="1:28" s="103" customFormat="1" ht="11.25">
      <c r="A65" s="146"/>
      <c r="B65" s="146"/>
      <c r="C65" s="135" t="s">
        <v>604</v>
      </c>
      <c r="D65" s="104"/>
      <c r="E65" s="171" t="s">
        <v>233</v>
      </c>
      <c r="F65" s="165" t="s">
        <v>184</v>
      </c>
      <c r="G65" s="119">
        <f>G66+G69+G72+G75</f>
        <v>0</v>
      </c>
      <c r="H65" s="113"/>
      <c r="I65" s="119">
        <f aca="true" t="shared" si="23" ref="I65:Q65">I66+I69+I72+I75</f>
        <v>0</v>
      </c>
      <c r="J65" s="119">
        <f t="shared" si="23"/>
        <v>0</v>
      </c>
      <c r="K65" s="119">
        <f t="shared" si="23"/>
        <v>0</v>
      </c>
      <c r="L65" s="119">
        <f t="shared" si="23"/>
        <v>0</v>
      </c>
      <c r="M65" s="119">
        <f t="shared" si="23"/>
        <v>0</v>
      </c>
      <c r="N65" s="119">
        <f t="shared" si="23"/>
        <v>0</v>
      </c>
      <c r="O65" s="119">
        <f t="shared" si="23"/>
        <v>0</v>
      </c>
      <c r="P65" s="119">
        <f t="shared" si="23"/>
        <v>0</v>
      </c>
      <c r="Q65" s="119">
        <f t="shared" si="23"/>
        <v>0</v>
      </c>
      <c r="R65" s="119">
        <f>J65-I65</f>
        <v>0</v>
      </c>
      <c r="S65" s="119">
        <f>IF(I65=0,0,ABS(R65/I65*100))</f>
        <v>0</v>
      </c>
      <c r="T65" s="119">
        <f>T66+T69+T72+T75</f>
        <v>0</v>
      </c>
      <c r="U65" s="119">
        <f>U66+U69+U72+U75</f>
        <v>0</v>
      </c>
      <c r="V65" s="148"/>
      <c r="W65" s="105"/>
      <c r="AA65" s="155"/>
      <c r="AB65" s="155"/>
    </row>
    <row r="66" spans="1:28" s="103" customFormat="1" ht="12" thickBot="1">
      <c r="A66" s="146"/>
      <c r="B66" s="146"/>
      <c r="C66" s="135" t="s">
        <v>604</v>
      </c>
      <c r="D66" s="104"/>
      <c r="E66" s="171" t="s">
        <v>234</v>
      </c>
      <c r="F66" s="166" t="s">
        <v>185</v>
      </c>
      <c r="G66" s="119">
        <f>SUM(G67:G68)</f>
        <v>0</v>
      </c>
      <c r="H66" s="113"/>
      <c r="I66" s="119">
        <f aca="true" t="shared" si="24" ref="I66:N66">SUMIF($H67:$H68,"=Всего по объекту",I67:I68)</f>
        <v>0</v>
      </c>
      <c r="J66" s="119">
        <f t="shared" si="24"/>
        <v>0</v>
      </c>
      <c r="K66" s="119">
        <f t="shared" si="24"/>
        <v>0</v>
      </c>
      <c r="L66" s="119">
        <f t="shared" si="24"/>
        <v>0</v>
      </c>
      <c r="M66" s="119">
        <f t="shared" si="24"/>
        <v>0</v>
      </c>
      <c r="N66" s="119">
        <f t="shared" si="24"/>
        <v>0</v>
      </c>
      <c r="O66" s="119">
        <f>SUM(O67:O68)</f>
        <v>0</v>
      </c>
      <c r="P66" s="119">
        <f>SUM(P67:P68)</f>
        <v>0</v>
      </c>
      <c r="Q66" s="119">
        <f>SUM(Q67:Q68)</f>
        <v>0</v>
      </c>
      <c r="R66" s="119">
        <f>J66-I66</f>
        <v>0</v>
      </c>
      <c r="S66" s="119">
        <f>IF(I66=0,0,ABS(R66/I66*100))</f>
        <v>0</v>
      </c>
      <c r="T66" s="119">
        <f>SUM(T67:T68)</f>
        <v>0</v>
      </c>
      <c r="U66" s="119">
        <f>SUM(U67:U68)</f>
        <v>0</v>
      </c>
      <c r="V66" s="116"/>
      <c r="W66" s="105"/>
      <c r="AA66" s="155"/>
      <c r="AB66" s="155"/>
    </row>
    <row r="67" spans="1:28" s="103" customFormat="1" ht="12" hidden="1" thickBot="1">
      <c r="A67" s="146"/>
      <c r="B67" s="146"/>
      <c r="D67" s="104"/>
      <c r="E67" s="160" t="s">
        <v>235</v>
      </c>
      <c r="F67" s="177"/>
      <c r="G67" s="161"/>
      <c r="H67" s="168"/>
      <c r="I67" s="167"/>
      <c r="J67" s="167"/>
      <c r="K67" s="167"/>
      <c r="L67" s="167"/>
      <c r="M67" s="168"/>
      <c r="N67" s="168"/>
      <c r="O67" s="168"/>
      <c r="P67" s="168"/>
      <c r="Q67" s="168"/>
      <c r="R67" s="161"/>
      <c r="S67" s="161"/>
      <c r="T67" s="168"/>
      <c r="U67" s="168"/>
      <c r="V67" s="162"/>
      <c r="W67" s="105"/>
      <c r="AA67" s="155"/>
      <c r="AB67" s="155"/>
    </row>
    <row r="68" spans="1:28" s="103" customFormat="1" ht="12" thickBot="1">
      <c r="A68" s="146"/>
      <c r="B68" s="146"/>
      <c r="D68" s="104"/>
      <c r="E68" s="114"/>
      <c r="F68" s="169" t="s">
        <v>190</v>
      </c>
      <c r="G68" s="150" t="s">
        <v>127</v>
      </c>
      <c r="H68" s="151"/>
      <c r="I68" s="99"/>
      <c r="J68" s="99"/>
      <c r="K68" s="99"/>
      <c r="L68" s="99"/>
      <c r="M68" s="99"/>
      <c r="N68" s="99"/>
      <c r="O68" s="99"/>
      <c r="P68" s="99"/>
      <c r="Q68" s="99"/>
      <c r="R68" s="99"/>
      <c r="S68" s="99"/>
      <c r="T68" s="99"/>
      <c r="U68" s="99"/>
      <c r="V68" s="100"/>
      <c r="W68" s="105"/>
      <c r="AA68" s="155"/>
      <c r="AB68" s="155"/>
    </row>
    <row r="69" spans="1:28" s="103" customFormat="1" ht="12" thickBot="1">
      <c r="A69" s="146"/>
      <c r="B69" s="146"/>
      <c r="C69" s="135" t="s">
        <v>604</v>
      </c>
      <c r="D69" s="104"/>
      <c r="E69" s="171" t="s">
        <v>236</v>
      </c>
      <c r="F69" s="166" t="s">
        <v>193</v>
      </c>
      <c r="G69" s="119">
        <f>SUM(G70:G71)</f>
        <v>0</v>
      </c>
      <c r="H69" s="113"/>
      <c r="I69" s="119">
        <f aca="true" t="shared" si="25" ref="I69:N69">SUMIF($H70:$H71,"=Всего по объекту",I70:I71)</f>
        <v>0</v>
      </c>
      <c r="J69" s="119">
        <f t="shared" si="25"/>
        <v>0</v>
      </c>
      <c r="K69" s="119">
        <f t="shared" si="25"/>
        <v>0</v>
      </c>
      <c r="L69" s="119">
        <f t="shared" si="25"/>
        <v>0</v>
      </c>
      <c r="M69" s="119">
        <f t="shared" si="25"/>
        <v>0</v>
      </c>
      <c r="N69" s="119">
        <f t="shared" si="25"/>
        <v>0</v>
      </c>
      <c r="O69" s="119">
        <f>SUM(O70:O71)</f>
        <v>0</v>
      </c>
      <c r="P69" s="119">
        <f>SUM(P70:P71)</f>
        <v>0</v>
      </c>
      <c r="Q69" s="119">
        <f>SUM(Q70:Q71)</f>
        <v>0</v>
      </c>
      <c r="R69" s="119">
        <f>J69-I69</f>
        <v>0</v>
      </c>
      <c r="S69" s="119">
        <f>IF(I69=0,0,ABS(R69/I69*100))</f>
        <v>0</v>
      </c>
      <c r="T69" s="119">
        <f>SUM(T70:T71)</f>
        <v>0</v>
      </c>
      <c r="U69" s="119">
        <f>SUM(U70:U71)</f>
        <v>0</v>
      </c>
      <c r="V69" s="116"/>
      <c r="W69" s="105"/>
      <c r="AA69" s="155"/>
      <c r="AB69" s="155"/>
    </row>
    <row r="70" spans="1:28" s="103" customFormat="1" ht="12" hidden="1" thickBot="1">
      <c r="A70" s="146"/>
      <c r="B70" s="146"/>
      <c r="D70" s="104"/>
      <c r="E70" s="160" t="s">
        <v>237</v>
      </c>
      <c r="F70" s="173"/>
      <c r="G70" s="161"/>
      <c r="H70" s="168"/>
      <c r="I70" s="167"/>
      <c r="J70" s="167"/>
      <c r="K70" s="167"/>
      <c r="L70" s="167"/>
      <c r="M70" s="168"/>
      <c r="N70" s="168"/>
      <c r="O70" s="168"/>
      <c r="P70" s="168"/>
      <c r="Q70" s="168"/>
      <c r="R70" s="161"/>
      <c r="S70" s="161"/>
      <c r="T70" s="168"/>
      <c r="U70" s="168"/>
      <c r="V70" s="162"/>
      <c r="W70" s="105"/>
      <c r="AA70" s="155"/>
      <c r="AB70" s="155"/>
    </row>
    <row r="71" spans="1:28" s="103" customFormat="1" ht="12" thickBot="1">
      <c r="A71" s="146"/>
      <c r="B71" s="146"/>
      <c r="D71" s="104"/>
      <c r="E71" s="114"/>
      <c r="F71" s="169" t="s">
        <v>190</v>
      </c>
      <c r="G71" s="150" t="s">
        <v>127</v>
      </c>
      <c r="H71" s="151"/>
      <c r="I71" s="99"/>
      <c r="J71" s="99"/>
      <c r="K71" s="99"/>
      <c r="L71" s="99"/>
      <c r="M71" s="99"/>
      <c r="N71" s="99"/>
      <c r="O71" s="99"/>
      <c r="P71" s="99"/>
      <c r="Q71" s="99"/>
      <c r="R71" s="99"/>
      <c r="S71" s="99"/>
      <c r="T71" s="99"/>
      <c r="U71" s="99"/>
      <c r="V71" s="100"/>
      <c r="W71" s="105"/>
      <c r="AA71" s="155"/>
      <c r="AB71" s="155"/>
    </row>
    <row r="72" spans="1:28" s="103" customFormat="1" ht="12" thickBot="1">
      <c r="A72" s="146"/>
      <c r="B72" s="146"/>
      <c r="C72" s="135" t="s">
        <v>604</v>
      </c>
      <c r="D72" s="104"/>
      <c r="E72" s="171" t="s">
        <v>238</v>
      </c>
      <c r="F72" s="166" t="s">
        <v>194</v>
      </c>
      <c r="G72" s="119">
        <f>SUM(G73:G74)</f>
        <v>0</v>
      </c>
      <c r="H72" s="113"/>
      <c r="I72" s="119">
        <f aca="true" t="shared" si="26" ref="I72:N72">SUMIF($H73:$H74,"=Всего по объекту",I73:I74)</f>
        <v>0</v>
      </c>
      <c r="J72" s="119">
        <f t="shared" si="26"/>
        <v>0</v>
      </c>
      <c r="K72" s="119">
        <f t="shared" si="26"/>
        <v>0</v>
      </c>
      <c r="L72" s="119">
        <f t="shared" si="26"/>
        <v>0</v>
      </c>
      <c r="M72" s="119">
        <f t="shared" si="26"/>
        <v>0</v>
      </c>
      <c r="N72" s="119">
        <f t="shared" si="26"/>
        <v>0</v>
      </c>
      <c r="O72" s="119">
        <f>SUM(O73:O74)</f>
        <v>0</v>
      </c>
      <c r="P72" s="119">
        <f>SUM(P73:P74)</f>
        <v>0</v>
      </c>
      <c r="Q72" s="119">
        <f>SUM(Q73:Q74)</f>
        <v>0</v>
      </c>
      <c r="R72" s="119">
        <f>J72-I72</f>
        <v>0</v>
      </c>
      <c r="S72" s="119">
        <f>IF(I72=0,0,ABS(R72/I72*100))</f>
        <v>0</v>
      </c>
      <c r="T72" s="119">
        <f>SUM(T73:T74)</f>
        <v>0</v>
      </c>
      <c r="U72" s="119">
        <f>SUM(U73:U74)</f>
        <v>0</v>
      </c>
      <c r="V72" s="116"/>
      <c r="W72" s="105"/>
      <c r="AA72" s="155"/>
      <c r="AB72" s="155"/>
    </row>
    <row r="73" spans="1:28" s="103" customFormat="1" ht="12" hidden="1" thickBot="1">
      <c r="A73" s="146"/>
      <c r="B73" s="146"/>
      <c r="D73" s="104"/>
      <c r="E73" s="160" t="s">
        <v>239</v>
      </c>
      <c r="F73" s="173"/>
      <c r="G73" s="161"/>
      <c r="H73" s="168"/>
      <c r="I73" s="167"/>
      <c r="J73" s="167"/>
      <c r="K73" s="167"/>
      <c r="L73" s="167"/>
      <c r="M73" s="168"/>
      <c r="N73" s="168"/>
      <c r="O73" s="168"/>
      <c r="P73" s="168"/>
      <c r="Q73" s="168"/>
      <c r="R73" s="161"/>
      <c r="S73" s="161"/>
      <c r="T73" s="168"/>
      <c r="U73" s="168"/>
      <c r="V73" s="162"/>
      <c r="W73" s="105"/>
      <c r="AA73" s="155"/>
      <c r="AB73" s="155"/>
    </row>
    <row r="74" spans="1:28" s="103" customFormat="1" ht="12" thickBot="1">
      <c r="A74" s="146"/>
      <c r="B74" s="146"/>
      <c r="D74" s="104"/>
      <c r="E74" s="114"/>
      <c r="F74" s="169" t="s">
        <v>190</v>
      </c>
      <c r="G74" s="150" t="s">
        <v>127</v>
      </c>
      <c r="H74" s="151"/>
      <c r="I74" s="99"/>
      <c r="J74" s="99"/>
      <c r="K74" s="99"/>
      <c r="L74" s="99"/>
      <c r="M74" s="99"/>
      <c r="N74" s="99"/>
      <c r="O74" s="99"/>
      <c r="P74" s="99"/>
      <c r="Q74" s="99"/>
      <c r="R74" s="99"/>
      <c r="S74" s="99"/>
      <c r="T74" s="99"/>
      <c r="U74" s="99"/>
      <c r="V74" s="100"/>
      <c r="W74" s="105"/>
      <c r="AA74" s="155"/>
      <c r="AB74" s="155"/>
    </row>
    <row r="75" spans="1:28" s="103" customFormat="1" ht="12" thickBot="1">
      <c r="A75" s="146"/>
      <c r="B75" s="146"/>
      <c r="C75" s="135" t="s">
        <v>604</v>
      </c>
      <c r="D75" s="104"/>
      <c r="E75" s="171" t="s">
        <v>240</v>
      </c>
      <c r="F75" s="166" t="s">
        <v>230</v>
      </c>
      <c r="G75" s="119">
        <f>SUM(G76:G77)</f>
        <v>0</v>
      </c>
      <c r="H75" s="113"/>
      <c r="I75" s="119">
        <f aca="true" t="shared" si="27" ref="I75:N75">SUMIF($H76:$H77,"=Всего по объекту",I76:I77)</f>
        <v>0</v>
      </c>
      <c r="J75" s="119">
        <f t="shared" si="27"/>
        <v>0</v>
      </c>
      <c r="K75" s="119">
        <f t="shared" si="27"/>
        <v>0</v>
      </c>
      <c r="L75" s="119">
        <f t="shared" si="27"/>
        <v>0</v>
      </c>
      <c r="M75" s="119">
        <f t="shared" si="27"/>
        <v>0</v>
      </c>
      <c r="N75" s="119">
        <f t="shared" si="27"/>
        <v>0</v>
      </c>
      <c r="O75" s="119">
        <f>SUM(O76:O77)</f>
        <v>0</v>
      </c>
      <c r="P75" s="119">
        <f>SUM(P76:P77)</f>
        <v>0</v>
      </c>
      <c r="Q75" s="119">
        <f>SUM(Q76:Q77)</f>
        <v>0</v>
      </c>
      <c r="R75" s="119">
        <f>J75-I75</f>
        <v>0</v>
      </c>
      <c r="S75" s="119">
        <f>IF(I75=0,0,ABS(R75/I75*100))</f>
        <v>0</v>
      </c>
      <c r="T75" s="119">
        <f>SUM(T76:T77)</f>
        <v>0</v>
      </c>
      <c r="U75" s="119">
        <f>SUM(U76:U77)</f>
        <v>0</v>
      </c>
      <c r="V75" s="116"/>
      <c r="W75" s="105"/>
      <c r="AA75" s="155"/>
      <c r="AB75" s="155"/>
    </row>
    <row r="76" spans="1:28" s="103" customFormat="1" ht="12" hidden="1" thickBot="1">
      <c r="A76" s="146"/>
      <c r="B76" s="146"/>
      <c r="D76" s="104"/>
      <c r="E76" s="160" t="s">
        <v>241</v>
      </c>
      <c r="F76" s="173"/>
      <c r="G76" s="161"/>
      <c r="H76" s="168"/>
      <c r="I76" s="167"/>
      <c r="J76" s="167"/>
      <c r="K76" s="167"/>
      <c r="L76" s="167"/>
      <c r="M76" s="168"/>
      <c r="N76" s="168"/>
      <c r="O76" s="168"/>
      <c r="P76" s="168"/>
      <c r="Q76" s="168"/>
      <c r="R76" s="161"/>
      <c r="S76" s="161"/>
      <c r="T76" s="168"/>
      <c r="U76" s="168"/>
      <c r="V76" s="162"/>
      <c r="W76" s="105"/>
      <c r="AA76" s="155"/>
      <c r="AB76" s="155"/>
    </row>
    <row r="77" spans="1:28" s="103" customFormat="1" ht="12" thickBot="1">
      <c r="A77" s="146"/>
      <c r="B77" s="146"/>
      <c r="D77" s="104"/>
      <c r="E77" s="114"/>
      <c r="F77" s="169" t="s">
        <v>190</v>
      </c>
      <c r="G77" s="150" t="s">
        <v>127</v>
      </c>
      <c r="H77" s="151"/>
      <c r="I77" s="99"/>
      <c r="J77" s="99"/>
      <c r="K77" s="99"/>
      <c r="L77" s="99"/>
      <c r="M77" s="99"/>
      <c r="N77" s="99"/>
      <c r="O77" s="99"/>
      <c r="P77" s="99"/>
      <c r="Q77" s="99"/>
      <c r="R77" s="99"/>
      <c r="S77" s="99"/>
      <c r="T77" s="99"/>
      <c r="U77" s="99"/>
      <c r="V77" s="100"/>
      <c r="W77" s="105"/>
      <c r="AA77" s="155"/>
      <c r="AB77" s="155"/>
    </row>
    <row r="78" spans="1:28" s="103" customFormat="1" ht="11.25">
      <c r="A78" s="146"/>
      <c r="B78" s="146"/>
      <c r="C78" s="135" t="s">
        <v>604</v>
      </c>
      <c r="D78" s="104"/>
      <c r="E78" s="171" t="s">
        <v>242</v>
      </c>
      <c r="F78" s="165" t="s">
        <v>200</v>
      </c>
      <c r="G78" s="119">
        <f>G79+G82+G85+G88</f>
        <v>0</v>
      </c>
      <c r="H78" s="113"/>
      <c r="I78" s="119">
        <f aca="true" t="shared" si="28" ref="I78:Q78">I79+I82+I85+I88</f>
        <v>0</v>
      </c>
      <c r="J78" s="119">
        <f t="shared" si="28"/>
        <v>0</v>
      </c>
      <c r="K78" s="119">
        <f t="shared" si="28"/>
        <v>0</v>
      </c>
      <c r="L78" s="119">
        <f t="shared" si="28"/>
        <v>0</v>
      </c>
      <c r="M78" s="119">
        <f t="shared" si="28"/>
        <v>0</v>
      </c>
      <c r="N78" s="119">
        <f t="shared" si="28"/>
        <v>0</v>
      </c>
      <c r="O78" s="119">
        <f t="shared" si="28"/>
        <v>0</v>
      </c>
      <c r="P78" s="119">
        <f t="shared" si="28"/>
        <v>0</v>
      </c>
      <c r="Q78" s="119">
        <f t="shared" si="28"/>
        <v>0</v>
      </c>
      <c r="R78" s="119">
        <f>J78-I78</f>
        <v>0</v>
      </c>
      <c r="S78" s="119">
        <f>IF(I78=0,0,ABS(R78/I78*100))</f>
        <v>0</v>
      </c>
      <c r="T78" s="119">
        <f>T79+T82+T85+T88</f>
        <v>0</v>
      </c>
      <c r="U78" s="119">
        <f>U79+U82+U85+U88</f>
        <v>0</v>
      </c>
      <c r="V78" s="148"/>
      <c r="W78" s="105"/>
      <c r="AA78" s="155"/>
      <c r="AB78" s="155"/>
    </row>
    <row r="79" spans="1:28" s="103" customFormat="1" ht="12" thickBot="1">
      <c r="A79" s="146"/>
      <c r="B79" s="146"/>
      <c r="C79" s="135" t="s">
        <v>604</v>
      </c>
      <c r="D79" s="104"/>
      <c r="E79" s="171" t="s">
        <v>243</v>
      </c>
      <c r="F79" s="166" t="s">
        <v>207</v>
      </c>
      <c r="G79" s="119">
        <f>SUM(G80:G81)</f>
        <v>0</v>
      </c>
      <c r="H79" s="113"/>
      <c r="I79" s="119">
        <f aca="true" t="shared" si="29" ref="I79:N79">SUMIF($H80:$H81,"=Всего по объекту",I80:I81)</f>
        <v>0</v>
      </c>
      <c r="J79" s="119">
        <f t="shared" si="29"/>
        <v>0</v>
      </c>
      <c r="K79" s="119">
        <f t="shared" si="29"/>
        <v>0</v>
      </c>
      <c r="L79" s="119">
        <f t="shared" si="29"/>
        <v>0</v>
      </c>
      <c r="M79" s="119">
        <f t="shared" si="29"/>
        <v>0</v>
      </c>
      <c r="N79" s="119">
        <f t="shared" si="29"/>
        <v>0</v>
      </c>
      <c r="O79" s="119">
        <f>SUM(O80:O81)</f>
        <v>0</v>
      </c>
      <c r="P79" s="119">
        <f>SUM(P80:P81)</f>
        <v>0</v>
      </c>
      <c r="Q79" s="119">
        <f>SUM(Q80:Q81)</f>
        <v>0</v>
      </c>
      <c r="R79" s="119">
        <f>J79-I79</f>
        <v>0</v>
      </c>
      <c r="S79" s="119">
        <f>IF(I79=0,0,ABS(R79/I79*100))</f>
        <v>0</v>
      </c>
      <c r="T79" s="119">
        <f>SUM(T80:T81)</f>
        <v>0</v>
      </c>
      <c r="U79" s="119">
        <f>SUM(U80:U81)</f>
        <v>0</v>
      </c>
      <c r="V79" s="116"/>
      <c r="W79" s="105"/>
      <c r="AA79" s="155"/>
      <c r="AB79" s="155"/>
    </row>
    <row r="80" spans="1:28" s="103" customFormat="1" ht="12" hidden="1" thickBot="1">
      <c r="A80" s="146"/>
      <c r="B80" s="146"/>
      <c r="C80" s="135"/>
      <c r="D80" s="104"/>
      <c r="E80" s="160" t="s">
        <v>244</v>
      </c>
      <c r="F80" s="173"/>
      <c r="G80" s="161"/>
      <c r="H80" s="168"/>
      <c r="I80" s="167"/>
      <c r="J80" s="167"/>
      <c r="K80" s="167"/>
      <c r="L80" s="167"/>
      <c r="M80" s="168"/>
      <c r="N80" s="168"/>
      <c r="O80" s="168"/>
      <c r="P80" s="168"/>
      <c r="Q80" s="168"/>
      <c r="R80" s="161"/>
      <c r="S80" s="161"/>
      <c r="T80" s="168"/>
      <c r="U80" s="168"/>
      <c r="V80" s="162"/>
      <c r="W80" s="105"/>
      <c r="AA80" s="155"/>
      <c r="AB80" s="155"/>
    </row>
    <row r="81" spans="1:28" s="103" customFormat="1" ht="12" thickBot="1">
      <c r="A81" s="146"/>
      <c r="B81" s="146"/>
      <c r="D81" s="104"/>
      <c r="E81" s="114"/>
      <c r="F81" s="169" t="s">
        <v>190</v>
      </c>
      <c r="G81" s="150" t="s">
        <v>127</v>
      </c>
      <c r="H81" s="151"/>
      <c r="I81" s="99"/>
      <c r="J81" s="99"/>
      <c r="K81" s="99"/>
      <c r="L81" s="99"/>
      <c r="M81" s="99"/>
      <c r="N81" s="99"/>
      <c r="O81" s="99"/>
      <c r="P81" s="99"/>
      <c r="Q81" s="99"/>
      <c r="R81" s="99"/>
      <c r="S81" s="99"/>
      <c r="T81" s="99"/>
      <c r="U81" s="99"/>
      <c r="V81" s="100"/>
      <c r="W81" s="105"/>
      <c r="AA81" s="155"/>
      <c r="AB81" s="155"/>
    </row>
    <row r="82" spans="1:28" s="103" customFormat="1" ht="12" thickBot="1">
      <c r="A82" s="146"/>
      <c r="B82" s="146"/>
      <c r="C82" s="135" t="s">
        <v>604</v>
      </c>
      <c r="D82" s="104"/>
      <c r="E82" s="171" t="s">
        <v>245</v>
      </c>
      <c r="F82" s="166" t="s">
        <v>208</v>
      </c>
      <c r="G82" s="119">
        <f>SUM(G83:G84)</f>
        <v>0</v>
      </c>
      <c r="H82" s="113"/>
      <c r="I82" s="119">
        <f aca="true" t="shared" si="30" ref="I82:N82">SUMIF($H83:$H84,"=Всего по объекту",I83:I84)</f>
        <v>0</v>
      </c>
      <c r="J82" s="119">
        <f t="shared" si="30"/>
        <v>0</v>
      </c>
      <c r="K82" s="119">
        <f t="shared" si="30"/>
        <v>0</v>
      </c>
      <c r="L82" s="119">
        <f t="shared" si="30"/>
        <v>0</v>
      </c>
      <c r="M82" s="119">
        <f t="shared" si="30"/>
        <v>0</v>
      </c>
      <c r="N82" s="119">
        <f t="shared" si="30"/>
        <v>0</v>
      </c>
      <c r="O82" s="119">
        <f>SUM(O83:O84)</f>
        <v>0</v>
      </c>
      <c r="P82" s="119">
        <f>SUM(P83:P84)</f>
        <v>0</v>
      </c>
      <c r="Q82" s="119">
        <f>SUM(Q83:Q84)</f>
        <v>0</v>
      </c>
      <c r="R82" s="119">
        <f>J82-I82</f>
        <v>0</v>
      </c>
      <c r="S82" s="119">
        <f>IF(I82=0,0,ABS(R82/I82*100))</f>
        <v>0</v>
      </c>
      <c r="T82" s="119">
        <f>SUM(T83:T84)</f>
        <v>0</v>
      </c>
      <c r="U82" s="119">
        <f>SUM(U83:U84)</f>
        <v>0</v>
      </c>
      <c r="V82" s="116"/>
      <c r="W82" s="105"/>
      <c r="AA82" s="155"/>
      <c r="AB82" s="155"/>
    </row>
    <row r="83" spans="1:28" s="103" customFormat="1" ht="12" hidden="1" thickBot="1">
      <c r="A83" s="146"/>
      <c r="B83" s="146"/>
      <c r="C83" s="135"/>
      <c r="D83" s="104"/>
      <c r="E83" s="160" t="s">
        <v>246</v>
      </c>
      <c r="F83" s="173"/>
      <c r="G83" s="161"/>
      <c r="H83" s="168"/>
      <c r="I83" s="167"/>
      <c r="J83" s="167"/>
      <c r="K83" s="167"/>
      <c r="L83" s="167"/>
      <c r="M83" s="168"/>
      <c r="N83" s="168"/>
      <c r="O83" s="168"/>
      <c r="P83" s="168"/>
      <c r="Q83" s="168"/>
      <c r="R83" s="161"/>
      <c r="S83" s="161"/>
      <c r="T83" s="168"/>
      <c r="U83" s="168"/>
      <c r="V83" s="162"/>
      <c r="W83" s="105"/>
      <c r="AA83" s="155"/>
      <c r="AB83" s="155"/>
    </row>
    <row r="84" spans="1:28" s="103" customFormat="1" ht="12" thickBot="1">
      <c r="A84" s="146"/>
      <c r="B84" s="146"/>
      <c r="D84" s="104"/>
      <c r="E84" s="114"/>
      <c r="F84" s="169" t="s">
        <v>190</v>
      </c>
      <c r="G84" s="150" t="s">
        <v>127</v>
      </c>
      <c r="H84" s="151"/>
      <c r="I84" s="99"/>
      <c r="J84" s="99"/>
      <c r="K84" s="99"/>
      <c r="L84" s="99"/>
      <c r="M84" s="99"/>
      <c r="N84" s="99"/>
      <c r="O84" s="99"/>
      <c r="P84" s="99"/>
      <c r="Q84" s="99"/>
      <c r="R84" s="99"/>
      <c r="S84" s="99"/>
      <c r="T84" s="99"/>
      <c r="U84" s="99"/>
      <c r="V84" s="100"/>
      <c r="W84" s="105"/>
      <c r="AA84" s="155"/>
      <c r="AB84" s="155"/>
    </row>
    <row r="85" spans="1:28" s="103" customFormat="1" ht="12" thickBot="1">
      <c r="A85" s="146"/>
      <c r="B85" s="146"/>
      <c r="C85" s="135" t="s">
        <v>604</v>
      </c>
      <c r="D85" s="104"/>
      <c r="E85" s="171" t="s">
        <v>247</v>
      </c>
      <c r="F85" s="166" t="s">
        <v>211</v>
      </c>
      <c r="G85" s="119">
        <f>SUM(G86:G87)</f>
        <v>0</v>
      </c>
      <c r="H85" s="113"/>
      <c r="I85" s="119">
        <f aca="true" t="shared" si="31" ref="I85:N85">SUMIF($H86:$H87,"=Всего по объекту",I86:I87)</f>
        <v>0</v>
      </c>
      <c r="J85" s="119">
        <f t="shared" si="31"/>
        <v>0</v>
      </c>
      <c r="K85" s="119">
        <f t="shared" si="31"/>
        <v>0</v>
      </c>
      <c r="L85" s="119">
        <f t="shared" si="31"/>
        <v>0</v>
      </c>
      <c r="M85" s="119">
        <f t="shared" si="31"/>
        <v>0</v>
      </c>
      <c r="N85" s="119">
        <f t="shared" si="31"/>
        <v>0</v>
      </c>
      <c r="O85" s="119">
        <f>SUM(O86:O87)</f>
        <v>0</v>
      </c>
      <c r="P85" s="119">
        <f>SUM(P86:P87)</f>
        <v>0</v>
      </c>
      <c r="Q85" s="119">
        <f>SUM(Q86:Q87)</f>
        <v>0</v>
      </c>
      <c r="R85" s="119">
        <f>J85-I85</f>
        <v>0</v>
      </c>
      <c r="S85" s="119">
        <f>IF(I85=0,0,ABS(R85/I85*100))</f>
        <v>0</v>
      </c>
      <c r="T85" s="119">
        <f>SUM(T86:T87)</f>
        <v>0</v>
      </c>
      <c r="U85" s="119">
        <f>SUM(U86:U87)</f>
        <v>0</v>
      </c>
      <c r="V85" s="116"/>
      <c r="W85" s="105"/>
      <c r="AA85" s="155"/>
      <c r="AB85" s="155"/>
    </row>
    <row r="86" spans="1:28" s="103" customFormat="1" ht="12" hidden="1" thickBot="1">
      <c r="A86" s="146"/>
      <c r="B86" s="146"/>
      <c r="C86" s="135"/>
      <c r="D86" s="104"/>
      <c r="E86" s="160" t="s">
        <v>248</v>
      </c>
      <c r="F86" s="173"/>
      <c r="G86" s="161"/>
      <c r="H86" s="168"/>
      <c r="I86" s="167"/>
      <c r="J86" s="167"/>
      <c r="K86" s="167"/>
      <c r="L86" s="167"/>
      <c r="M86" s="168"/>
      <c r="N86" s="168"/>
      <c r="O86" s="168"/>
      <c r="P86" s="168"/>
      <c r="Q86" s="168"/>
      <c r="R86" s="161"/>
      <c r="S86" s="161"/>
      <c r="T86" s="168"/>
      <c r="U86" s="168"/>
      <c r="V86" s="162"/>
      <c r="W86" s="105"/>
      <c r="AA86" s="155"/>
      <c r="AB86" s="155"/>
    </row>
    <row r="87" spans="1:28" s="103" customFormat="1" ht="12" thickBot="1">
      <c r="A87" s="146"/>
      <c r="B87" s="146"/>
      <c r="D87" s="104"/>
      <c r="E87" s="114"/>
      <c r="F87" s="169" t="s">
        <v>190</v>
      </c>
      <c r="G87" s="150" t="s">
        <v>127</v>
      </c>
      <c r="H87" s="151"/>
      <c r="I87" s="99"/>
      <c r="J87" s="99"/>
      <c r="K87" s="99"/>
      <c r="L87" s="99"/>
      <c r="M87" s="99"/>
      <c r="N87" s="99"/>
      <c r="O87" s="99"/>
      <c r="P87" s="99"/>
      <c r="Q87" s="99"/>
      <c r="R87" s="99"/>
      <c r="S87" s="99"/>
      <c r="T87" s="99"/>
      <c r="U87" s="99"/>
      <c r="V87" s="100"/>
      <c r="W87" s="105"/>
      <c r="AA87" s="155"/>
      <c r="AB87" s="155"/>
    </row>
    <row r="88" spans="1:28" s="103" customFormat="1" ht="12" thickBot="1">
      <c r="A88" s="146"/>
      <c r="B88" s="146"/>
      <c r="C88" s="135" t="s">
        <v>604</v>
      </c>
      <c r="D88" s="104"/>
      <c r="E88" s="171" t="s">
        <v>717</v>
      </c>
      <c r="F88" s="166" t="s">
        <v>212</v>
      </c>
      <c r="G88" s="119">
        <f>SUM(G89:G90)</f>
        <v>0</v>
      </c>
      <c r="H88" s="113"/>
      <c r="I88" s="119">
        <f aca="true" t="shared" si="32" ref="I88:N88">SUMIF($H89:$H90,"=Всего по объекту",I89:I90)</f>
        <v>0</v>
      </c>
      <c r="J88" s="119">
        <f t="shared" si="32"/>
        <v>0</v>
      </c>
      <c r="K88" s="119">
        <f t="shared" si="32"/>
        <v>0</v>
      </c>
      <c r="L88" s="119">
        <f t="shared" si="32"/>
        <v>0</v>
      </c>
      <c r="M88" s="119">
        <f t="shared" si="32"/>
        <v>0</v>
      </c>
      <c r="N88" s="119">
        <f t="shared" si="32"/>
        <v>0</v>
      </c>
      <c r="O88" s="119">
        <f>SUM(O89:O90)</f>
        <v>0</v>
      </c>
      <c r="P88" s="119">
        <f>SUM(P89:P90)</f>
        <v>0</v>
      </c>
      <c r="Q88" s="119">
        <f>SUM(Q89:Q90)</f>
        <v>0</v>
      </c>
      <c r="R88" s="119">
        <f>J88-I88</f>
        <v>0</v>
      </c>
      <c r="S88" s="119">
        <f>IF(I88=0,0,ABS(R88/I88*100))</f>
        <v>0</v>
      </c>
      <c r="T88" s="119">
        <f>SUM(T89:T90)</f>
        <v>0</v>
      </c>
      <c r="U88" s="119">
        <f>SUM(U89:U90)</f>
        <v>0</v>
      </c>
      <c r="V88" s="116"/>
      <c r="W88" s="105"/>
      <c r="AA88" s="155"/>
      <c r="AB88" s="155"/>
    </row>
    <row r="89" spans="1:28" s="103" customFormat="1" ht="12" hidden="1" thickBot="1">
      <c r="A89" s="146"/>
      <c r="B89" s="146"/>
      <c r="C89" s="135"/>
      <c r="D89" s="104"/>
      <c r="E89" s="160" t="s">
        <v>718</v>
      </c>
      <c r="F89" s="173"/>
      <c r="G89" s="161"/>
      <c r="H89" s="168"/>
      <c r="I89" s="167"/>
      <c r="J89" s="167"/>
      <c r="K89" s="167"/>
      <c r="L89" s="167"/>
      <c r="M89" s="168"/>
      <c r="N89" s="168"/>
      <c r="O89" s="168"/>
      <c r="P89" s="168"/>
      <c r="Q89" s="168"/>
      <c r="R89" s="161"/>
      <c r="S89" s="161"/>
      <c r="T89" s="168"/>
      <c r="U89" s="168"/>
      <c r="V89" s="162"/>
      <c r="W89" s="105"/>
      <c r="AA89" s="155"/>
      <c r="AB89" s="155"/>
    </row>
    <row r="90" spans="1:28" s="103" customFormat="1" ht="12" thickBot="1">
      <c r="A90" s="146"/>
      <c r="B90" s="146"/>
      <c r="D90" s="104"/>
      <c r="E90" s="114"/>
      <c r="F90" s="169" t="s">
        <v>190</v>
      </c>
      <c r="G90" s="150" t="s">
        <v>127</v>
      </c>
      <c r="H90" s="151"/>
      <c r="I90" s="99"/>
      <c r="J90" s="99"/>
      <c r="K90" s="99"/>
      <c r="L90" s="99"/>
      <c r="M90" s="99"/>
      <c r="N90" s="99"/>
      <c r="O90" s="99"/>
      <c r="P90" s="99"/>
      <c r="Q90" s="99"/>
      <c r="R90" s="99"/>
      <c r="S90" s="99"/>
      <c r="T90" s="99"/>
      <c r="U90" s="99"/>
      <c r="V90" s="100"/>
      <c r="W90" s="105"/>
      <c r="AA90" s="155"/>
      <c r="AB90" s="155"/>
    </row>
    <row r="91" spans="1:28" s="103" customFormat="1" ht="11.25">
      <c r="A91" s="146"/>
      <c r="B91" s="146"/>
      <c r="C91" s="135" t="s">
        <v>604</v>
      </c>
      <c r="D91" s="104"/>
      <c r="E91" s="176" t="s">
        <v>249</v>
      </c>
      <c r="F91" s="164" t="s">
        <v>213</v>
      </c>
      <c r="G91" s="119">
        <f>G92+G95+G98</f>
        <v>0</v>
      </c>
      <c r="H91" s="113"/>
      <c r="I91" s="119">
        <f aca="true" t="shared" si="33" ref="I91:Q91">I92+I95+I98</f>
        <v>0</v>
      </c>
      <c r="J91" s="119">
        <f t="shared" si="33"/>
        <v>0</v>
      </c>
      <c r="K91" s="119">
        <f t="shared" si="33"/>
        <v>0</v>
      </c>
      <c r="L91" s="119">
        <f t="shared" si="33"/>
        <v>0</v>
      </c>
      <c r="M91" s="119">
        <f t="shared" si="33"/>
        <v>0</v>
      </c>
      <c r="N91" s="119">
        <f t="shared" si="33"/>
        <v>0</v>
      </c>
      <c r="O91" s="119">
        <f t="shared" si="33"/>
        <v>0</v>
      </c>
      <c r="P91" s="119">
        <f t="shared" si="33"/>
        <v>0</v>
      </c>
      <c r="Q91" s="119">
        <f t="shared" si="33"/>
        <v>0</v>
      </c>
      <c r="R91" s="119">
        <f>J91-I91</f>
        <v>0</v>
      </c>
      <c r="S91" s="119">
        <f>IF(I91=0,0,ABS(R91/I91*100))</f>
        <v>0</v>
      </c>
      <c r="T91" s="119">
        <f>T92+T95+T98</f>
        <v>0</v>
      </c>
      <c r="U91" s="119">
        <f>U92+U95+U98</f>
        <v>0</v>
      </c>
      <c r="V91" s="148"/>
      <c r="W91" s="105"/>
      <c r="AA91" s="155"/>
      <c r="AB91" s="155"/>
    </row>
    <row r="92" spans="1:28" s="103" customFormat="1" ht="12" thickBot="1">
      <c r="A92" s="146"/>
      <c r="B92" s="146"/>
      <c r="C92" s="135" t="s">
        <v>604</v>
      </c>
      <c r="D92" s="104"/>
      <c r="E92" s="176" t="s">
        <v>250</v>
      </c>
      <c r="F92" s="165" t="s">
        <v>215</v>
      </c>
      <c r="G92" s="119">
        <f>SUM(G93:G94)</f>
        <v>0</v>
      </c>
      <c r="H92" s="113"/>
      <c r="I92" s="119">
        <f aca="true" t="shared" si="34" ref="I92:N92">SUMIF($H93:$H94,"=Всего по объекту",I93:I94)</f>
        <v>0</v>
      </c>
      <c r="J92" s="119">
        <f t="shared" si="34"/>
        <v>0</v>
      </c>
      <c r="K92" s="119">
        <f t="shared" si="34"/>
        <v>0</v>
      </c>
      <c r="L92" s="119">
        <f t="shared" si="34"/>
        <v>0</v>
      </c>
      <c r="M92" s="119">
        <f t="shared" si="34"/>
        <v>0</v>
      </c>
      <c r="N92" s="119">
        <f t="shared" si="34"/>
        <v>0</v>
      </c>
      <c r="O92" s="119">
        <f>SUM(O93:O94)</f>
        <v>0</v>
      </c>
      <c r="P92" s="119">
        <f>SUM(P93:P94)</f>
        <v>0</v>
      </c>
      <c r="Q92" s="119">
        <f>SUM(Q93:Q94)</f>
        <v>0</v>
      </c>
      <c r="R92" s="119">
        <f>J92-I92</f>
        <v>0</v>
      </c>
      <c r="S92" s="119">
        <f>IF(I92=0,0,ABS(R92/I92*100))</f>
        <v>0</v>
      </c>
      <c r="T92" s="119">
        <f>SUM(T93:T94)</f>
        <v>0</v>
      </c>
      <c r="U92" s="119">
        <f>SUM(U93:U94)</f>
        <v>0</v>
      </c>
      <c r="V92" s="148"/>
      <c r="W92" s="105"/>
      <c r="AA92" s="155"/>
      <c r="AB92" s="155"/>
    </row>
    <row r="93" spans="1:28" s="103" customFormat="1" ht="12" hidden="1" thickBot="1">
      <c r="A93" s="146"/>
      <c r="B93" s="146"/>
      <c r="C93" s="135"/>
      <c r="D93" s="104"/>
      <c r="E93" s="160" t="s">
        <v>251</v>
      </c>
      <c r="F93" s="174"/>
      <c r="G93" s="161"/>
      <c r="H93" s="168"/>
      <c r="I93" s="167"/>
      <c r="J93" s="167"/>
      <c r="K93" s="167"/>
      <c r="L93" s="167"/>
      <c r="M93" s="168"/>
      <c r="N93" s="168"/>
      <c r="O93" s="168"/>
      <c r="P93" s="168"/>
      <c r="Q93" s="168"/>
      <c r="R93" s="161"/>
      <c r="S93" s="161"/>
      <c r="T93" s="168"/>
      <c r="U93" s="168"/>
      <c r="V93" s="162"/>
      <c r="W93" s="105"/>
      <c r="AA93" s="155"/>
      <c r="AB93" s="155"/>
    </row>
    <row r="94" spans="1:28" s="103" customFormat="1" ht="12" thickBot="1">
      <c r="A94" s="146"/>
      <c r="B94" s="146"/>
      <c r="D94" s="104"/>
      <c r="E94" s="114"/>
      <c r="F94" s="172" t="s">
        <v>190</v>
      </c>
      <c r="G94" s="150" t="s">
        <v>127</v>
      </c>
      <c r="H94" s="151"/>
      <c r="I94" s="99"/>
      <c r="J94" s="99"/>
      <c r="K94" s="99"/>
      <c r="L94" s="99"/>
      <c r="M94" s="99"/>
      <c r="N94" s="99"/>
      <c r="O94" s="99"/>
      <c r="P94" s="99"/>
      <c r="Q94" s="99"/>
      <c r="R94" s="99"/>
      <c r="S94" s="99"/>
      <c r="T94" s="99"/>
      <c r="U94" s="99"/>
      <c r="V94" s="100"/>
      <c r="W94" s="105"/>
      <c r="AA94" s="155"/>
      <c r="AB94" s="155"/>
    </row>
    <row r="95" spans="1:28" s="103" customFormat="1" ht="12" thickBot="1">
      <c r="A95" s="146"/>
      <c r="B95" s="146"/>
      <c r="C95" s="135" t="s">
        <v>604</v>
      </c>
      <c r="D95" s="104"/>
      <c r="E95" s="176" t="s">
        <v>252</v>
      </c>
      <c r="F95" s="165" t="s">
        <v>217</v>
      </c>
      <c r="G95" s="119">
        <f>SUM(G96:G97)</f>
        <v>0</v>
      </c>
      <c r="H95" s="113"/>
      <c r="I95" s="119">
        <f aca="true" t="shared" si="35" ref="I95:N95">SUMIF($H96:$H97,"=Всего по объекту",I96:I97)</f>
        <v>0</v>
      </c>
      <c r="J95" s="119">
        <f t="shared" si="35"/>
        <v>0</v>
      </c>
      <c r="K95" s="119">
        <f t="shared" si="35"/>
        <v>0</v>
      </c>
      <c r="L95" s="119">
        <f t="shared" si="35"/>
        <v>0</v>
      </c>
      <c r="M95" s="119">
        <f t="shared" si="35"/>
        <v>0</v>
      </c>
      <c r="N95" s="119">
        <f t="shared" si="35"/>
        <v>0</v>
      </c>
      <c r="O95" s="119">
        <f>SUM(O96:O97)</f>
        <v>0</v>
      </c>
      <c r="P95" s="119">
        <f>SUM(P96:P97)</f>
        <v>0</v>
      </c>
      <c r="Q95" s="119">
        <f>SUM(Q96:Q97)</f>
        <v>0</v>
      </c>
      <c r="R95" s="119">
        <f>J95-I95</f>
        <v>0</v>
      </c>
      <c r="S95" s="119">
        <f>IF(I95=0,0,ABS(R95/I95*100))</f>
        <v>0</v>
      </c>
      <c r="T95" s="119">
        <f>SUM(T96:T97)</f>
        <v>0</v>
      </c>
      <c r="U95" s="119">
        <f>SUM(U96:U97)</f>
        <v>0</v>
      </c>
      <c r="V95" s="148"/>
      <c r="W95" s="105"/>
      <c r="AA95" s="155"/>
      <c r="AB95" s="155"/>
    </row>
    <row r="96" spans="1:28" s="103" customFormat="1" ht="12" hidden="1" thickBot="1">
      <c r="A96" s="146"/>
      <c r="B96" s="146"/>
      <c r="C96" s="135"/>
      <c r="D96" s="104"/>
      <c r="E96" s="160" t="s">
        <v>253</v>
      </c>
      <c r="F96" s="174"/>
      <c r="G96" s="161"/>
      <c r="H96" s="168"/>
      <c r="I96" s="167"/>
      <c r="J96" s="167"/>
      <c r="K96" s="167"/>
      <c r="L96" s="167"/>
      <c r="M96" s="168"/>
      <c r="N96" s="168"/>
      <c r="O96" s="168"/>
      <c r="P96" s="168"/>
      <c r="Q96" s="168"/>
      <c r="R96" s="161"/>
      <c r="S96" s="161"/>
      <c r="T96" s="168"/>
      <c r="U96" s="168"/>
      <c r="V96" s="162"/>
      <c r="W96" s="105"/>
      <c r="AA96" s="155"/>
      <c r="AB96" s="155"/>
    </row>
    <row r="97" spans="1:28" s="103" customFormat="1" ht="12" thickBot="1">
      <c r="A97" s="146"/>
      <c r="B97" s="146"/>
      <c r="D97" s="104"/>
      <c r="E97" s="114"/>
      <c r="F97" s="172" t="s">
        <v>190</v>
      </c>
      <c r="G97" s="150" t="s">
        <v>127</v>
      </c>
      <c r="H97" s="151"/>
      <c r="I97" s="99"/>
      <c r="J97" s="99"/>
      <c r="K97" s="99"/>
      <c r="L97" s="99"/>
      <c r="M97" s="99"/>
      <c r="N97" s="99"/>
      <c r="O97" s="99"/>
      <c r="P97" s="99"/>
      <c r="Q97" s="99"/>
      <c r="R97" s="99"/>
      <c r="S97" s="99"/>
      <c r="T97" s="99"/>
      <c r="U97" s="99"/>
      <c r="V97" s="100"/>
      <c r="W97" s="105"/>
      <c r="AA97" s="155"/>
      <c r="AB97" s="155"/>
    </row>
    <row r="98" spans="1:28" s="103" customFormat="1" ht="12" thickBot="1">
      <c r="A98" s="146"/>
      <c r="B98" s="146"/>
      <c r="C98" s="135" t="s">
        <v>604</v>
      </c>
      <c r="D98" s="104"/>
      <c r="E98" s="176" t="s">
        <v>254</v>
      </c>
      <c r="F98" s="165" t="s">
        <v>220</v>
      </c>
      <c r="G98" s="119">
        <f>SUM(G99:G100)</f>
        <v>0</v>
      </c>
      <c r="H98" s="113"/>
      <c r="I98" s="119">
        <f aca="true" t="shared" si="36" ref="I98:N98">SUMIF($H99:$H100,"=Всего по объекту",I99:I100)</f>
        <v>0</v>
      </c>
      <c r="J98" s="119">
        <f t="shared" si="36"/>
        <v>0</v>
      </c>
      <c r="K98" s="119">
        <f t="shared" si="36"/>
        <v>0</v>
      </c>
      <c r="L98" s="119">
        <f t="shared" si="36"/>
        <v>0</v>
      </c>
      <c r="M98" s="119">
        <f t="shared" si="36"/>
        <v>0</v>
      </c>
      <c r="N98" s="119">
        <f t="shared" si="36"/>
        <v>0</v>
      </c>
      <c r="O98" s="119">
        <f>SUM(O99:O100)</f>
        <v>0</v>
      </c>
      <c r="P98" s="119">
        <f>SUM(P99:P100)</f>
        <v>0</v>
      </c>
      <c r="Q98" s="119">
        <f>SUM(Q99:Q100)</f>
        <v>0</v>
      </c>
      <c r="R98" s="119">
        <f>J98-I98</f>
        <v>0</v>
      </c>
      <c r="S98" s="119">
        <f>IF(I98=0,0,ABS(R98/I98*100))</f>
        <v>0</v>
      </c>
      <c r="T98" s="119">
        <f>SUM(T99:T100)</f>
        <v>0</v>
      </c>
      <c r="U98" s="119">
        <f>SUM(U99:U100)</f>
        <v>0</v>
      </c>
      <c r="V98" s="148"/>
      <c r="W98" s="105"/>
      <c r="AA98" s="155"/>
      <c r="AB98" s="155"/>
    </row>
    <row r="99" spans="1:28" s="103" customFormat="1" ht="12" hidden="1" thickBot="1">
      <c r="A99" s="146"/>
      <c r="B99" s="146"/>
      <c r="C99" s="135"/>
      <c r="D99" s="104"/>
      <c r="E99" s="160" t="s">
        <v>255</v>
      </c>
      <c r="F99" s="174"/>
      <c r="G99" s="161"/>
      <c r="H99" s="168"/>
      <c r="I99" s="167"/>
      <c r="J99" s="167"/>
      <c r="K99" s="167"/>
      <c r="L99" s="167"/>
      <c r="M99" s="168"/>
      <c r="N99" s="168"/>
      <c r="O99" s="168"/>
      <c r="P99" s="168"/>
      <c r="Q99" s="168"/>
      <c r="R99" s="161"/>
      <c r="S99" s="161"/>
      <c r="T99" s="168"/>
      <c r="U99" s="168"/>
      <c r="V99" s="162"/>
      <c r="W99" s="105"/>
      <c r="AA99" s="155"/>
      <c r="AB99" s="155"/>
    </row>
    <row r="100" spans="1:28" s="103" customFormat="1" ht="12" thickBot="1">
      <c r="A100" s="146"/>
      <c r="B100" s="146"/>
      <c r="D100" s="104"/>
      <c r="E100" s="114"/>
      <c r="F100" s="172" t="s">
        <v>190</v>
      </c>
      <c r="G100" s="150" t="s">
        <v>127</v>
      </c>
      <c r="H100" s="151"/>
      <c r="I100" s="99"/>
      <c r="J100" s="99"/>
      <c r="K100" s="99"/>
      <c r="L100" s="99"/>
      <c r="M100" s="99"/>
      <c r="N100" s="99"/>
      <c r="O100" s="99"/>
      <c r="P100" s="99"/>
      <c r="Q100" s="99"/>
      <c r="R100" s="99"/>
      <c r="S100" s="99"/>
      <c r="T100" s="99"/>
      <c r="U100" s="99"/>
      <c r="V100" s="100"/>
      <c r="W100" s="105"/>
      <c r="AA100" s="155"/>
      <c r="AB100" s="155"/>
    </row>
    <row r="101" spans="1:28" s="103" customFormat="1" ht="12" thickBot="1">
      <c r="A101" s="146"/>
      <c r="B101" s="146"/>
      <c r="C101" s="135" t="s">
        <v>604</v>
      </c>
      <c r="D101" s="104"/>
      <c r="E101" s="176" t="s">
        <v>256</v>
      </c>
      <c r="F101" s="164" t="s">
        <v>222</v>
      </c>
      <c r="G101" s="119">
        <f>SUM(G102:G103)</f>
        <v>0</v>
      </c>
      <c r="H101" s="113"/>
      <c r="I101" s="119">
        <f aca="true" t="shared" si="37" ref="I101:N101">SUMIF($H102:$H103,"=Всего по объекту",I102:I103)</f>
        <v>0</v>
      </c>
      <c r="J101" s="119">
        <f t="shared" si="37"/>
        <v>0</v>
      </c>
      <c r="K101" s="119">
        <f t="shared" si="37"/>
        <v>0</v>
      </c>
      <c r="L101" s="119">
        <f t="shared" si="37"/>
        <v>0</v>
      </c>
      <c r="M101" s="119">
        <f t="shared" si="37"/>
        <v>0</v>
      </c>
      <c r="N101" s="119">
        <f t="shared" si="37"/>
        <v>0</v>
      </c>
      <c r="O101" s="119">
        <f>SUM(O102:O103)</f>
        <v>0</v>
      </c>
      <c r="P101" s="119">
        <f>SUM(P102:P103)</f>
        <v>0</v>
      </c>
      <c r="Q101" s="119">
        <f>SUM(Q102:Q103)</f>
        <v>0</v>
      </c>
      <c r="R101" s="119">
        <f>J101-I101</f>
        <v>0</v>
      </c>
      <c r="S101" s="119">
        <f>IF(I101=0,0,ABS(R101/I101*100))</f>
        <v>0</v>
      </c>
      <c r="T101" s="119">
        <f>SUM(T102:T103)</f>
        <v>0</v>
      </c>
      <c r="U101" s="119">
        <f>SUM(U102:U103)</f>
        <v>0</v>
      </c>
      <c r="V101" s="148"/>
      <c r="W101" s="105"/>
      <c r="AA101" s="155"/>
      <c r="AB101" s="155"/>
    </row>
    <row r="102" spans="1:28" s="103" customFormat="1" ht="12" hidden="1" thickBot="1">
      <c r="A102" s="146"/>
      <c r="B102" s="146"/>
      <c r="C102" s="135"/>
      <c r="D102" s="104"/>
      <c r="E102" s="160" t="s">
        <v>257</v>
      </c>
      <c r="F102" s="175"/>
      <c r="G102" s="161"/>
      <c r="H102" s="168"/>
      <c r="I102" s="167"/>
      <c r="J102" s="167"/>
      <c r="K102" s="167"/>
      <c r="L102" s="167"/>
      <c r="M102" s="168"/>
      <c r="N102" s="168"/>
      <c r="O102" s="168"/>
      <c r="P102" s="168"/>
      <c r="Q102" s="168"/>
      <c r="R102" s="161"/>
      <c r="S102" s="161"/>
      <c r="T102" s="168"/>
      <c r="U102" s="168"/>
      <c r="V102" s="162"/>
      <c r="W102" s="105"/>
      <c r="AA102" s="155"/>
      <c r="AB102" s="155"/>
    </row>
    <row r="103" spans="1:28" s="103" customFormat="1" ht="12" thickBot="1">
      <c r="A103" s="146"/>
      <c r="B103" s="146"/>
      <c r="D103" s="104"/>
      <c r="E103" s="114"/>
      <c r="F103" s="141" t="s">
        <v>190</v>
      </c>
      <c r="G103" s="150" t="s">
        <v>127</v>
      </c>
      <c r="H103" s="151"/>
      <c r="I103" s="99"/>
      <c r="J103" s="99"/>
      <c r="K103" s="99"/>
      <c r="L103" s="99"/>
      <c r="M103" s="99"/>
      <c r="N103" s="99"/>
      <c r="O103" s="99"/>
      <c r="P103" s="99"/>
      <c r="Q103" s="99"/>
      <c r="R103" s="99"/>
      <c r="S103" s="99"/>
      <c r="T103" s="99"/>
      <c r="U103" s="99"/>
      <c r="V103" s="100"/>
      <c r="W103" s="105"/>
      <c r="AA103" s="155"/>
      <c r="AB103" s="155"/>
    </row>
    <row r="104" spans="1:28" s="103" customFormat="1" ht="23.25" thickBot="1">
      <c r="A104" s="233"/>
      <c r="B104" s="233"/>
      <c r="C104" s="135" t="s">
        <v>604</v>
      </c>
      <c r="D104" s="104"/>
      <c r="E104" s="181" t="s">
        <v>77</v>
      </c>
      <c r="F104" s="179" t="s">
        <v>258</v>
      </c>
      <c r="G104" s="234">
        <f>SUM(G105:G106)</f>
        <v>0</v>
      </c>
      <c r="H104" s="235"/>
      <c r="I104" s="234">
        <f aca="true" t="shared" si="38" ref="I104:N104">SUMIF($H105:$H106,"=Всего по объекту",I105:I106)</f>
        <v>0</v>
      </c>
      <c r="J104" s="234">
        <f t="shared" si="38"/>
        <v>0</v>
      </c>
      <c r="K104" s="234">
        <f t="shared" si="38"/>
        <v>0</v>
      </c>
      <c r="L104" s="234">
        <f t="shared" si="38"/>
        <v>0</v>
      </c>
      <c r="M104" s="234">
        <f t="shared" si="38"/>
        <v>0</v>
      </c>
      <c r="N104" s="234">
        <f t="shared" si="38"/>
        <v>0</v>
      </c>
      <c r="O104" s="234">
        <f>SUM(O105:O106)</f>
        <v>0</v>
      </c>
      <c r="P104" s="234">
        <f>SUM(P105:P106)</f>
        <v>0</v>
      </c>
      <c r="Q104" s="234">
        <f>SUM(Q105:Q106)</f>
        <v>0</v>
      </c>
      <c r="R104" s="234">
        <f>J104-I104</f>
        <v>0</v>
      </c>
      <c r="S104" s="234">
        <f>IF(I104=0,0,ABS(R104/I104*100))</f>
        <v>0</v>
      </c>
      <c r="T104" s="234">
        <f>SUM(T105:T106)</f>
        <v>0</v>
      </c>
      <c r="U104" s="234">
        <f>SUM(U105:U106)</f>
        <v>0</v>
      </c>
      <c r="V104" s="128"/>
      <c r="W104" s="105"/>
      <c r="AA104" s="155"/>
      <c r="AB104" s="155"/>
    </row>
    <row r="105" spans="1:28" s="103" customFormat="1" ht="12" hidden="1" thickBot="1">
      <c r="A105" s="146"/>
      <c r="B105" s="146"/>
      <c r="C105" s="135"/>
      <c r="D105" s="104"/>
      <c r="E105" s="160" t="s">
        <v>259</v>
      </c>
      <c r="F105" s="180"/>
      <c r="G105" s="161"/>
      <c r="H105" s="168"/>
      <c r="I105" s="167"/>
      <c r="J105" s="167"/>
      <c r="K105" s="167"/>
      <c r="L105" s="167"/>
      <c r="M105" s="168"/>
      <c r="N105" s="168"/>
      <c r="O105" s="168"/>
      <c r="P105" s="168"/>
      <c r="Q105" s="168"/>
      <c r="R105" s="161"/>
      <c r="S105" s="161"/>
      <c r="T105" s="168"/>
      <c r="U105" s="168"/>
      <c r="V105" s="162"/>
      <c r="W105" s="105"/>
      <c r="AA105" s="155"/>
      <c r="AB105" s="155"/>
    </row>
    <row r="106" spans="1:28" s="103" customFormat="1" ht="12" thickBot="1">
      <c r="A106" s="146"/>
      <c r="B106" s="146"/>
      <c r="D106" s="104"/>
      <c r="E106" s="114"/>
      <c r="F106" s="140" t="s">
        <v>190</v>
      </c>
      <c r="G106" s="150" t="s">
        <v>127</v>
      </c>
      <c r="H106" s="151"/>
      <c r="I106" s="99"/>
      <c r="J106" s="99"/>
      <c r="K106" s="99"/>
      <c r="L106" s="99"/>
      <c r="M106" s="99"/>
      <c r="N106" s="99"/>
      <c r="O106" s="99"/>
      <c r="P106" s="99"/>
      <c r="Q106" s="99"/>
      <c r="R106" s="99"/>
      <c r="S106" s="99"/>
      <c r="T106" s="99"/>
      <c r="U106" s="99"/>
      <c r="V106" s="100"/>
      <c r="W106" s="105"/>
      <c r="AA106" s="155"/>
      <c r="AB106" s="155"/>
    </row>
    <row r="107" spans="1:28" s="103" customFormat="1" ht="12" thickBot="1">
      <c r="A107" s="233"/>
      <c r="B107" s="233"/>
      <c r="C107" s="135" t="s">
        <v>604</v>
      </c>
      <c r="D107" s="104"/>
      <c r="E107" s="181" t="s">
        <v>78</v>
      </c>
      <c r="F107" s="179" t="s">
        <v>261</v>
      </c>
      <c r="G107" s="234">
        <f>SUM(G108:G109)</f>
        <v>0</v>
      </c>
      <c r="H107" s="235"/>
      <c r="I107" s="234">
        <f aca="true" t="shared" si="39" ref="I107:N107">SUMIF($H108:$H109,"=Всего по объекту",I108:I109)</f>
        <v>0</v>
      </c>
      <c r="J107" s="234">
        <f t="shared" si="39"/>
        <v>0</v>
      </c>
      <c r="K107" s="234">
        <f t="shared" si="39"/>
        <v>0</v>
      </c>
      <c r="L107" s="234">
        <f t="shared" si="39"/>
        <v>0</v>
      </c>
      <c r="M107" s="234">
        <f t="shared" si="39"/>
        <v>0</v>
      </c>
      <c r="N107" s="234">
        <f t="shared" si="39"/>
        <v>0</v>
      </c>
      <c r="O107" s="234">
        <f>SUM(O108:O109)</f>
        <v>0</v>
      </c>
      <c r="P107" s="234">
        <f>SUM(P108:P109)</f>
        <v>0</v>
      </c>
      <c r="Q107" s="234">
        <f>SUM(Q108:Q109)</f>
        <v>0</v>
      </c>
      <c r="R107" s="234">
        <f>J107-I107</f>
        <v>0</v>
      </c>
      <c r="S107" s="234">
        <f>IF(I107=0,0,ABS(R107/I107*100))</f>
        <v>0</v>
      </c>
      <c r="T107" s="234">
        <f>SUM(T108:T109)</f>
        <v>0</v>
      </c>
      <c r="U107" s="234">
        <f>SUM(U108:U109)</f>
        <v>0</v>
      </c>
      <c r="V107" s="128"/>
      <c r="W107" s="105"/>
      <c r="AA107" s="155"/>
      <c r="AB107" s="155"/>
    </row>
    <row r="108" spans="1:28" s="103" customFormat="1" ht="12" hidden="1" thickBot="1">
      <c r="A108" s="146"/>
      <c r="B108" s="146"/>
      <c r="C108" s="135"/>
      <c r="D108" s="104"/>
      <c r="E108" s="160" t="s">
        <v>260</v>
      </c>
      <c r="F108" s="180"/>
      <c r="G108" s="161"/>
      <c r="H108" s="168"/>
      <c r="I108" s="167"/>
      <c r="J108" s="167"/>
      <c r="K108" s="167"/>
      <c r="L108" s="167"/>
      <c r="M108" s="168"/>
      <c r="N108" s="168"/>
      <c r="O108" s="168"/>
      <c r="P108" s="168"/>
      <c r="Q108" s="168"/>
      <c r="R108" s="161"/>
      <c r="S108" s="161"/>
      <c r="T108" s="168"/>
      <c r="U108" s="168"/>
      <c r="V108" s="162"/>
      <c r="W108" s="105"/>
      <c r="AA108" s="155"/>
      <c r="AB108" s="155"/>
    </row>
    <row r="109" spans="1:28" s="103" customFormat="1" ht="12" thickBot="1">
      <c r="A109" s="146"/>
      <c r="B109" s="146"/>
      <c r="D109" s="104"/>
      <c r="E109" s="114"/>
      <c r="F109" s="140" t="s">
        <v>190</v>
      </c>
      <c r="G109" s="150" t="s">
        <v>127</v>
      </c>
      <c r="H109" s="151"/>
      <c r="I109" s="99"/>
      <c r="J109" s="99"/>
      <c r="K109" s="99"/>
      <c r="L109" s="99"/>
      <c r="M109" s="99"/>
      <c r="N109" s="99"/>
      <c r="O109" s="99"/>
      <c r="P109" s="99"/>
      <c r="Q109" s="99"/>
      <c r="R109" s="99"/>
      <c r="S109" s="99"/>
      <c r="T109" s="99"/>
      <c r="U109" s="99"/>
      <c r="V109" s="100"/>
      <c r="W109" s="105"/>
      <c r="AA109" s="155"/>
      <c r="AB109" s="155"/>
    </row>
    <row r="110" spans="1:28" s="103" customFormat="1" ht="23.25" thickBot="1">
      <c r="A110" s="233"/>
      <c r="B110" s="233"/>
      <c r="C110" s="135" t="s">
        <v>604</v>
      </c>
      <c r="D110" s="104"/>
      <c r="E110" s="181" t="s">
        <v>79</v>
      </c>
      <c r="F110" s="179" t="s">
        <v>263</v>
      </c>
      <c r="G110" s="234">
        <f>SUM(G111:G112)</f>
        <v>0</v>
      </c>
      <c r="H110" s="235"/>
      <c r="I110" s="234">
        <f aca="true" t="shared" si="40" ref="I110:N110">SUMIF($H111:$H112,"=Всего по объекту",I111:I112)</f>
        <v>0</v>
      </c>
      <c r="J110" s="234">
        <f t="shared" si="40"/>
        <v>0</v>
      </c>
      <c r="K110" s="234">
        <f t="shared" si="40"/>
        <v>0</v>
      </c>
      <c r="L110" s="234">
        <f t="shared" si="40"/>
        <v>0</v>
      </c>
      <c r="M110" s="234">
        <f t="shared" si="40"/>
        <v>0</v>
      </c>
      <c r="N110" s="234">
        <f t="shared" si="40"/>
        <v>0</v>
      </c>
      <c r="O110" s="234">
        <f>SUM(O111:O112)</f>
        <v>0</v>
      </c>
      <c r="P110" s="234">
        <f>SUM(P111:P112)</f>
        <v>0</v>
      </c>
      <c r="Q110" s="234">
        <f>SUM(Q111:Q112)</f>
        <v>0</v>
      </c>
      <c r="R110" s="234">
        <f>J110-I110</f>
        <v>0</v>
      </c>
      <c r="S110" s="234">
        <f>IF(I110=0,0,ABS(R110/I110*100))</f>
        <v>0</v>
      </c>
      <c r="T110" s="234">
        <f>SUM(T111:T112)</f>
        <v>0</v>
      </c>
      <c r="U110" s="234">
        <f>SUM(U111:U112)</f>
        <v>0</v>
      </c>
      <c r="V110" s="128"/>
      <c r="W110" s="105"/>
      <c r="AA110" s="155"/>
      <c r="AB110" s="155"/>
    </row>
    <row r="111" spans="1:28" s="103" customFormat="1" ht="12" hidden="1" thickBot="1">
      <c r="A111" s="146"/>
      <c r="B111" s="146"/>
      <c r="C111" s="135"/>
      <c r="D111" s="104"/>
      <c r="E111" s="160" t="s">
        <v>262</v>
      </c>
      <c r="F111" s="180"/>
      <c r="G111" s="161"/>
      <c r="H111" s="168"/>
      <c r="I111" s="167"/>
      <c r="J111" s="167"/>
      <c r="K111" s="167"/>
      <c r="L111" s="167"/>
      <c r="M111" s="168"/>
      <c r="N111" s="168"/>
      <c r="O111" s="168"/>
      <c r="P111" s="168"/>
      <c r="Q111" s="168"/>
      <c r="R111" s="161"/>
      <c r="S111" s="161"/>
      <c r="T111" s="168"/>
      <c r="U111" s="168"/>
      <c r="V111" s="162"/>
      <c r="W111" s="105"/>
      <c r="AA111" s="155"/>
      <c r="AB111" s="155"/>
    </row>
    <row r="112" spans="1:28" s="103" customFormat="1" ht="12" thickBot="1">
      <c r="A112" s="146"/>
      <c r="B112" s="146"/>
      <c r="D112" s="104"/>
      <c r="E112" s="114"/>
      <c r="F112" s="140" t="s">
        <v>190</v>
      </c>
      <c r="G112" s="150" t="s">
        <v>127</v>
      </c>
      <c r="H112" s="151"/>
      <c r="I112" s="99"/>
      <c r="J112" s="99"/>
      <c r="K112" s="99"/>
      <c r="L112" s="99"/>
      <c r="M112" s="99"/>
      <c r="N112" s="99"/>
      <c r="O112" s="99"/>
      <c r="P112" s="99"/>
      <c r="Q112" s="99"/>
      <c r="R112" s="99"/>
      <c r="S112" s="99"/>
      <c r="T112" s="99"/>
      <c r="U112" s="99"/>
      <c r="V112" s="100"/>
      <c r="W112" s="105"/>
      <c r="AA112" s="155"/>
      <c r="AB112" s="155"/>
    </row>
    <row r="113" spans="1:28" s="103" customFormat="1" ht="22.5">
      <c r="A113" s="233"/>
      <c r="B113" s="233"/>
      <c r="C113" s="135" t="s">
        <v>604</v>
      </c>
      <c r="D113" s="104"/>
      <c r="E113" s="170" t="s">
        <v>264</v>
      </c>
      <c r="F113" s="179" t="s">
        <v>265</v>
      </c>
      <c r="G113" s="234">
        <f>G114+G141+G151</f>
        <v>0</v>
      </c>
      <c r="H113" s="235"/>
      <c r="I113" s="234">
        <f aca="true" t="shared" si="41" ref="I113:Q113">I114+I141+I151</f>
        <v>0</v>
      </c>
      <c r="J113" s="234">
        <f t="shared" si="41"/>
        <v>0</v>
      </c>
      <c r="K113" s="234">
        <f t="shared" si="41"/>
        <v>0</v>
      </c>
      <c r="L113" s="234">
        <f t="shared" si="41"/>
        <v>0</v>
      </c>
      <c r="M113" s="234">
        <f t="shared" si="41"/>
        <v>0</v>
      </c>
      <c r="N113" s="234">
        <f t="shared" si="41"/>
        <v>0</v>
      </c>
      <c r="O113" s="234">
        <f t="shared" si="41"/>
        <v>0</v>
      </c>
      <c r="P113" s="234">
        <f t="shared" si="41"/>
        <v>0</v>
      </c>
      <c r="Q113" s="234">
        <f t="shared" si="41"/>
        <v>0</v>
      </c>
      <c r="R113" s="234">
        <f>J113-I113</f>
        <v>0</v>
      </c>
      <c r="S113" s="234">
        <f>IF(I113=0,0,ABS(R113/I113*100))</f>
        <v>0</v>
      </c>
      <c r="T113" s="234">
        <f>T114+T141+T151</f>
        <v>0</v>
      </c>
      <c r="U113" s="234">
        <f>U114+U141+U151</f>
        <v>0</v>
      </c>
      <c r="V113" s="128"/>
      <c r="W113" s="105"/>
      <c r="AA113" s="155"/>
      <c r="AB113" s="155"/>
    </row>
    <row r="114" spans="1:28" s="103" customFormat="1" ht="11.25">
      <c r="A114" s="146"/>
      <c r="B114" s="146"/>
      <c r="C114" s="135" t="s">
        <v>604</v>
      </c>
      <c r="D114" s="104"/>
      <c r="E114" s="171" t="s">
        <v>266</v>
      </c>
      <c r="F114" s="164" t="s">
        <v>183</v>
      </c>
      <c r="G114" s="119">
        <f>G115+G128</f>
        <v>0</v>
      </c>
      <c r="H114" s="113"/>
      <c r="I114" s="119">
        <f aca="true" t="shared" si="42" ref="I114:Q114">I115+I128</f>
        <v>0</v>
      </c>
      <c r="J114" s="119">
        <f t="shared" si="42"/>
        <v>0</v>
      </c>
      <c r="K114" s="119">
        <f t="shared" si="42"/>
        <v>0</v>
      </c>
      <c r="L114" s="119">
        <f t="shared" si="42"/>
        <v>0</v>
      </c>
      <c r="M114" s="119">
        <f t="shared" si="42"/>
        <v>0</v>
      </c>
      <c r="N114" s="119">
        <f t="shared" si="42"/>
        <v>0</v>
      </c>
      <c r="O114" s="119">
        <f t="shared" si="42"/>
        <v>0</v>
      </c>
      <c r="P114" s="119">
        <f t="shared" si="42"/>
        <v>0</v>
      </c>
      <c r="Q114" s="119">
        <f t="shared" si="42"/>
        <v>0</v>
      </c>
      <c r="R114" s="119">
        <f>J114-I114</f>
        <v>0</v>
      </c>
      <c r="S114" s="119">
        <f>IF(I114=0,0,ABS(R114/I114*100))</f>
        <v>0</v>
      </c>
      <c r="T114" s="119">
        <f>T115+T128</f>
        <v>0</v>
      </c>
      <c r="U114" s="119">
        <f>U115+U128</f>
        <v>0</v>
      </c>
      <c r="V114" s="148"/>
      <c r="W114" s="105"/>
      <c r="AA114" s="155"/>
      <c r="AB114" s="155"/>
    </row>
    <row r="115" spans="1:28" s="103" customFormat="1" ht="11.25">
      <c r="A115" s="146"/>
      <c r="B115" s="146"/>
      <c r="C115" s="135" t="s">
        <v>604</v>
      </c>
      <c r="D115" s="104"/>
      <c r="E115" s="171" t="s">
        <v>267</v>
      </c>
      <c r="F115" s="165" t="s">
        <v>184</v>
      </c>
      <c r="G115" s="119">
        <f>G116+G119+G122+G125</f>
        <v>0</v>
      </c>
      <c r="H115" s="113"/>
      <c r="I115" s="119">
        <f aca="true" t="shared" si="43" ref="I115:Q115">I116+I119+I122+I125</f>
        <v>0</v>
      </c>
      <c r="J115" s="119">
        <f t="shared" si="43"/>
        <v>0</v>
      </c>
      <c r="K115" s="119">
        <f t="shared" si="43"/>
        <v>0</v>
      </c>
      <c r="L115" s="119">
        <f t="shared" si="43"/>
        <v>0</v>
      </c>
      <c r="M115" s="119">
        <f t="shared" si="43"/>
        <v>0</v>
      </c>
      <c r="N115" s="119">
        <f t="shared" si="43"/>
        <v>0</v>
      </c>
      <c r="O115" s="119">
        <f t="shared" si="43"/>
        <v>0</v>
      </c>
      <c r="P115" s="119">
        <f t="shared" si="43"/>
        <v>0</v>
      </c>
      <c r="Q115" s="119">
        <f t="shared" si="43"/>
        <v>0</v>
      </c>
      <c r="R115" s="119">
        <f>J115-I115</f>
        <v>0</v>
      </c>
      <c r="S115" s="119">
        <f>IF(I115=0,0,ABS(R115/I115*100))</f>
        <v>0</v>
      </c>
      <c r="T115" s="119">
        <f>T116+T119+T122+T125</f>
        <v>0</v>
      </c>
      <c r="U115" s="119">
        <f>U116+U119+U122+U125</f>
        <v>0</v>
      </c>
      <c r="V115" s="148"/>
      <c r="W115" s="105"/>
      <c r="AA115" s="155"/>
      <c r="AB115" s="155"/>
    </row>
    <row r="116" spans="1:28" s="103" customFormat="1" ht="12" thickBot="1">
      <c r="A116" s="146"/>
      <c r="B116" s="146"/>
      <c r="C116" s="135" t="s">
        <v>604</v>
      </c>
      <c r="D116" s="104"/>
      <c r="E116" s="171" t="s">
        <v>268</v>
      </c>
      <c r="F116" s="166" t="s">
        <v>185</v>
      </c>
      <c r="G116" s="119">
        <f>SUM(G117:G118)</f>
        <v>0</v>
      </c>
      <c r="H116" s="113"/>
      <c r="I116" s="119">
        <f aca="true" t="shared" si="44" ref="I116:N116">SUMIF($H117:$H118,"=Всего по объекту",I117:I118)</f>
        <v>0</v>
      </c>
      <c r="J116" s="119">
        <f t="shared" si="44"/>
        <v>0</v>
      </c>
      <c r="K116" s="119">
        <f t="shared" si="44"/>
        <v>0</v>
      </c>
      <c r="L116" s="119">
        <f t="shared" si="44"/>
        <v>0</v>
      </c>
      <c r="M116" s="119">
        <f t="shared" si="44"/>
        <v>0</v>
      </c>
      <c r="N116" s="119">
        <f t="shared" si="44"/>
        <v>0</v>
      </c>
      <c r="O116" s="119">
        <f>SUM(O117:O118)</f>
        <v>0</v>
      </c>
      <c r="P116" s="119">
        <f>SUM(P117:P118)</f>
        <v>0</v>
      </c>
      <c r="Q116" s="119">
        <f>SUM(Q117:Q118)</f>
        <v>0</v>
      </c>
      <c r="R116" s="119">
        <f>J116-I116</f>
        <v>0</v>
      </c>
      <c r="S116" s="119">
        <f>IF(I116=0,0,ABS(R116/I116*100))</f>
        <v>0</v>
      </c>
      <c r="T116" s="119">
        <f>SUM(T117:T118)</f>
        <v>0</v>
      </c>
      <c r="U116" s="119">
        <f>SUM(U117:U118)</f>
        <v>0</v>
      </c>
      <c r="V116" s="116"/>
      <c r="W116" s="105"/>
      <c r="AA116" s="155"/>
      <c r="AB116" s="155"/>
    </row>
    <row r="117" spans="1:28" s="103" customFormat="1" ht="12" hidden="1" thickBot="1">
      <c r="A117" s="146"/>
      <c r="B117" s="146"/>
      <c r="D117" s="104"/>
      <c r="E117" s="160" t="s">
        <v>269</v>
      </c>
      <c r="F117" s="177"/>
      <c r="G117" s="161"/>
      <c r="H117" s="168"/>
      <c r="I117" s="167"/>
      <c r="J117" s="167"/>
      <c r="K117" s="167"/>
      <c r="L117" s="167"/>
      <c r="M117" s="168"/>
      <c r="N117" s="168"/>
      <c r="O117" s="168"/>
      <c r="P117" s="168"/>
      <c r="Q117" s="168"/>
      <c r="R117" s="161"/>
      <c r="S117" s="161"/>
      <c r="T117" s="168"/>
      <c r="U117" s="168"/>
      <c r="V117" s="162"/>
      <c r="W117" s="105"/>
      <c r="AA117" s="155"/>
      <c r="AB117" s="155"/>
    </row>
    <row r="118" spans="1:28" s="103" customFormat="1" ht="12" thickBot="1">
      <c r="A118" s="146"/>
      <c r="B118" s="146"/>
      <c r="D118" s="104"/>
      <c r="E118" s="114"/>
      <c r="F118" s="169" t="s">
        <v>190</v>
      </c>
      <c r="G118" s="150" t="s">
        <v>127</v>
      </c>
      <c r="H118" s="151"/>
      <c r="I118" s="99"/>
      <c r="J118" s="99"/>
      <c r="K118" s="99"/>
      <c r="L118" s="99"/>
      <c r="M118" s="99"/>
      <c r="N118" s="99"/>
      <c r="O118" s="99"/>
      <c r="P118" s="99"/>
      <c r="Q118" s="99"/>
      <c r="R118" s="99"/>
      <c r="S118" s="99"/>
      <c r="T118" s="99"/>
      <c r="U118" s="99"/>
      <c r="V118" s="100"/>
      <c r="W118" s="105"/>
      <c r="AA118" s="155"/>
      <c r="AB118" s="155"/>
    </row>
    <row r="119" spans="1:28" s="103" customFormat="1" ht="12" thickBot="1">
      <c r="A119" s="146"/>
      <c r="B119" s="146"/>
      <c r="C119" s="135" t="s">
        <v>604</v>
      </c>
      <c r="D119" s="104"/>
      <c r="E119" s="171" t="s">
        <v>270</v>
      </c>
      <c r="F119" s="166" t="s">
        <v>193</v>
      </c>
      <c r="G119" s="119">
        <f>SUM(G120:G121)</f>
        <v>0</v>
      </c>
      <c r="H119" s="113"/>
      <c r="I119" s="119">
        <f aca="true" t="shared" si="45" ref="I119:N119">SUMIF($H120:$H121,"=Всего по объекту",I120:I121)</f>
        <v>0</v>
      </c>
      <c r="J119" s="119">
        <f t="shared" si="45"/>
        <v>0</v>
      </c>
      <c r="K119" s="119">
        <f t="shared" si="45"/>
        <v>0</v>
      </c>
      <c r="L119" s="119">
        <f t="shared" si="45"/>
        <v>0</v>
      </c>
      <c r="M119" s="119">
        <f t="shared" si="45"/>
        <v>0</v>
      </c>
      <c r="N119" s="119">
        <f t="shared" si="45"/>
        <v>0</v>
      </c>
      <c r="O119" s="119">
        <f>SUM(O120:O121)</f>
        <v>0</v>
      </c>
      <c r="P119" s="119">
        <f>SUM(P120:P121)</f>
        <v>0</v>
      </c>
      <c r="Q119" s="119">
        <f>SUM(Q120:Q121)</f>
        <v>0</v>
      </c>
      <c r="R119" s="119">
        <f>J119-I119</f>
        <v>0</v>
      </c>
      <c r="S119" s="119">
        <f>IF(I119=0,0,ABS(R119/I119*100))</f>
        <v>0</v>
      </c>
      <c r="T119" s="119">
        <f>SUM(T120:T121)</f>
        <v>0</v>
      </c>
      <c r="U119" s="119">
        <f>SUM(U120:U121)</f>
        <v>0</v>
      </c>
      <c r="V119" s="116"/>
      <c r="W119" s="105"/>
      <c r="AA119" s="155"/>
      <c r="AB119" s="155"/>
    </row>
    <row r="120" spans="1:28" s="103" customFormat="1" ht="12" hidden="1" thickBot="1">
      <c r="A120" s="146"/>
      <c r="B120" s="146"/>
      <c r="D120" s="104"/>
      <c r="E120" s="160" t="s">
        <v>271</v>
      </c>
      <c r="F120" s="173"/>
      <c r="G120" s="161"/>
      <c r="H120" s="168"/>
      <c r="I120" s="167"/>
      <c r="J120" s="167"/>
      <c r="K120" s="167"/>
      <c r="L120" s="167"/>
      <c r="M120" s="168"/>
      <c r="N120" s="168"/>
      <c r="O120" s="168"/>
      <c r="P120" s="168"/>
      <c r="Q120" s="168"/>
      <c r="R120" s="161"/>
      <c r="S120" s="161"/>
      <c r="T120" s="168"/>
      <c r="U120" s="168"/>
      <c r="V120" s="162"/>
      <c r="W120" s="105"/>
      <c r="AA120" s="155"/>
      <c r="AB120" s="155"/>
    </row>
    <row r="121" spans="1:28" s="103" customFormat="1" ht="12" thickBot="1">
      <c r="A121" s="146"/>
      <c r="B121" s="146"/>
      <c r="D121" s="104"/>
      <c r="E121" s="114"/>
      <c r="F121" s="169" t="s">
        <v>190</v>
      </c>
      <c r="G121" s="150" t="s">
        <v>127</v>
      </c>
      <c r="H121" s="151"/>
      <c r="I121" s="99"/>
      <c r="J121" s="99"/>
      <c r="K121" s="99"/>
      <c r="L121" s="99"/>
      <c r="M121" s="99"/>
      <c r="N121" s="99"/>
      <c r="O121" s="99"/>
      <c r="P121" s="99"/>
      <c r="Q121" s="99"/>
      <c r="R121" s="99"/>
      <c r="S121" s="99"/>
      <c r="T121" s="99"/>
      <c r="U121" s="99"/>
      <c r="V121" s="100"/>
      <c r="W121" s="105"/>
      <c r="AA121" s="155"/>
      <c r="AB121" s="155"/>
    </row>
    <row r="122" spans="1:28" s="103" customFormat="1" ht="12" thickBot="1">
      <c r="A122" s="146"/>
      <c r="B122" s="146"/>
      <c r="C122" s="135" t="s">
        <v>604</v>
      </c>
      <c r="D122" s="104"/>
      <c r="E122" s="171" t="s">
        <v>272</v>
      </c>
      <c r="F122" s="166" t="s">
        <v>194</v>
      </c>
      <c r="G122" s="119">
        <f>SUM(G123:G124)</f>
        <v>0</v>
      </c>
      <c r="H122" s="113"/>
      <c r="I122" s="119">
        <f aca="true" t="shared" si="46" ref="I122:N122">SUMIF($H123:$H124,"=Всего по объекту",I123:I124)</f>
        <v>0</v>
      </c>
      <c r="J122" s="119">
        <f t="shared" si="46"/>
        <v>0</v>
      </c>
      <c r="K122" s="119">
        <f t="shared" si="46"/>
        <v>0</v>
      </c>
      <c r="L122" s="119">
        <f t="shared" si="46"/>
        <v>0</v>
      </c>
      <c r="M122" s="119">
        <f t="shared" si="46"/>
        <v>0</v>
      </c>
      <c r="N122" s="119">
        <f t="shared" si="46"/>
        <v>0</v>
      </c>
      <c r="O122" s="119">
        <f>SUM(O123:O124)</f>
        <v>0</v>
      </c>
      <c r="P122" s="119">
        <f>SUM(P123:P124)</f>
        <v>0</v>
      </c>
      <c r="Q122" s="119">
        <f>SUM(Q123:Q124)</f>
        <v>0</v>
      </c>
      <c r="R122" s="119">
        <f>J122-I122</f>
        <v>0</v>
      </c>
      <c r="S122" s="119">
        <f>IF(I122=0,0,ABS(R122/I122*100))</f>
        <v>0</v>
      </c>
      <c r="T122" s="119">
        <f>SUM(T123:T124)</f>
        <v>0</v>
      </c>
      <c r="U122" s="119">
        <f>SUM(U123:U124)</f>
        <v>0</v>
      </c>
      <c r="V122" s="116"/>
      <c r="W122" s="105"/>
      <c r="AA122" s="155"/>
      <c r="AB122" s="155"/>
    </row>
    <row r="123" spans="1:28" s="103" customFormat="1" ht="12" hidden="1" thickBot="1">
      <c r="A123" s="146"/>
      <c r="B123" s="146"/>
      <c r="D123" s="104"/>
      <c r="E123" s="160" t="s">
        <v>273</v>
      </c>
      <c r="F123" s="173"/>
      <c r="G123" s="161"/>
      <c r="H123" s="168"/>
      <c r="I123" s="167"/>
      <c r="J123" s="167"/>
      <c r="K123" s="167"/>
      <c r="L123" s="167"/>
      <c r="M123" s="168"/>
      <c r="N123" s="168"/>
      <c r="O123" s="168"/>
      <c r="P123" s="168"/>
      <c r="Q123" s="168"/>
      <c r="R123" s="161"/>
      <c r="S123" s="161"/>
      <c r="T123" s="168"/>
      <c r="U123" s="168"/>
      <c r="V123" s="162"/>
      <c r="W123" s="105"/>
      <c r="AA123" s="155"/>
      <c r="AB123" s="155"/>
    </row>
    <row r="124" spans="1:28" s="103" customFormat="1" ht="12" thickBot="1">
      <c r="A124" s="146"/>
      <c r="B124" s="146"/>
      <c r="D124" s="104"/>
      <c r="E124" s="114"/>
      <c r="F124" s="169" t="s">
        <v>190</v>
      </c>
      <c r="G124" s="150" t="s">
        <v>127</v>
      </c>
      <c r="H124" s="151"/>
      <c r="I124" s="99"/>
      <c r="J124" s="99"/>
      <c r="K124" s="99"/>
      <c r="L124" s="99"/>
      <c r="M124" s="99"/>
      <c r="N124" s="99"/>
      <c r="O124" s="99"/>
      <c r="P124" s="99"/>
      <c r="Q124" s="99"/>
      <c r="R124" s="99"/>
      <c r="S124" s="99"/>
      <c r="T124" s="99"/>
      <c r="U124" s="99"/>
      <c r="V124" s="100"/>
      <c r="W124" s="105"/>
      <c r="AA124" s="155"/>
      <c r="AB124" s="155"/>
    </row>
    <row r="125" spans="1:28" s="103" customFormat="1" ht="12" thickBot="1">
      <c r="A125" s="146"/>
      <c r="B125" s="146"/>
      <c r="C125" s="135" t="s">
        <v>604</v>
      </c>
      <c r="D125" s="104"/>
      <c r="E125" s="171" t="s">
        <v>274</v>
      </c>
      <c r="F125" s="166" t="s">
        <v>230</v>
      </c>
      <c r="G125" s="119">
        <f>SUM(G126:G127)</f>
        <v>0</v>
      </c>
      <c r="H125" s="113"/>
      <c r="I125" s="119">
        <f aca="true" t="shared" si="47" ref="I125:N125">SUMIF($H126:$H127,"=Всего по объекту",I126:I127)</f>
        <v>0</v>
      </c>
      <c r="J125" s="119">
        <f t="shared" si="47"/>
        <v>0</v>
      </c>
      <c r="K125" s="119">
        <f t="shared" si="47"/>
        <v>0</v>
      </c>
      <c r="L125" s="119">
        <f t="shared" si="47"/>
        <v>0</v>
      </c>
      <c r="M125" s="119">
        <f t="shared" si="47"/>
        <v>0</v>
      </c>
      <c r="N125" s="119">
        <f t="shared" si="47"/>
        <v>0</v>
      </c>
      <c r="O125" s="119">
        <f>SUM(O126:O127)</f>
        <v>0</v>
      </c>
      <c r="P125" s="119">
        <f>SUM(P126:P127)</f>
        <v>0</v>
      </c>
      <c r="Q125" s="119">
        <f>SUM(Q126:Q127)</f>
        <v>0</v>
      </c>
      <c r="R125" s="119">
        <f>J125-I125</f>
        <v>0</v>
      </c>
      <c r="S125" s="119">
        <f>IF(I125=0,0,ABS(R125/I125*100))</f>
        <v>0</v>
      </c>
      <c r="T125" s="119">
        <f>SUM(T126:T127)</f>
        <v>0</v>
      </c>
      <c r="U125" s="119">
        <f>SUM(U126:U127)</f>
        <v>0</v>
      </c>
      <c r="V125" s="116"/>
      <c r="W125" s="105"/>
      <c r="AA125" s="155"/>
      <c r="AB125" s="155"/>
    </row>
    <row r="126" spans="1:28" s="103" customFormat="1" ht="12" hidden="1" thickBot="1">
      <c r="A126" s="146"/>
      <c r="B126" s="146"/>
      <c r="D126" s="104"/>
      <c r="E126" s="160" t="s">
        <v>275</v>
      </c>
      <c r="F126" s="173"/>
      <c r="G126" s="161"/>
      <c r="H126" s="168"/>
      <c r="I126" s="167"/>
      <c r="J126" s="167"/>
      <c r="K126" s="167"/>
      <c r="L126" s="167"/>
      <c r="M126" s="168"/>
      <c r="N126" s="168"/>
      <c r="O126" s="168"/>
      <c r="P126" s="168"/>
      <c r="Q126" s="168"/>
      <c r="R126" s="161"/>
      <c r="S126" s="161"/>
      <c r="T126" s="168"/>
      <c r="U126" s="168"/>
      <c r="V126" s="162"/>
      <c r="W126" s="105"/>
      <c r="AA126" s="155"/>
      <c r="AB126" s="155"/>
    </row>
    <row r="127" spans="1:28" s="103" customFormat="1" ht="12" thickBot="1">
      <c r="A127" s="146"/>
      <c r="B127" s="146"/>
      <c r="D127" s="104"/>
      <c r="E127" s="114"/>
      <c r="F127" s="169" t="s">
        <v>190</v>
      </c>
      <c r="G127" s="150" t="s">
        <v>127</v>
      </c>
      <c r="H127" s="151"/>
      <c r="I127" s="99"/>
      <c r="J127" s="99"/>
      <c r="K127" s="99"/>
      <c r="L127" s="99"/>
      <c r="M127" s="99"/>
      <c r="N127" s="99"/>
      <c r="O127" s="99"/>
      <c r="P127" s="99"/>
      <c r="Q127" s="99"/>
      <c r="R127" s="99"/>
      <c r="S127" s="99"/>
      <c r="T127" s="99"/>
      <c r="U127" s="99"/>
      <c r="V127" s="100"/>
      <c r="W127" s="105"/>
      <c r="AA127" s="155"/>
      <c r="AB127" s="155"/>
    </row>
    <row r="128" spans="1:28" s="103" customFormat="1" ht="11.25">
      <c r="A128" s="146"/>
      <c r="B128" s="146"/>
      <c r="C128" s="135" t="s">
        <v>604</v>
      </c>
      <c r="D128" s="104"/>
      <c r="E128" s="171" t="s">
        <v>276</v>
      </c>
      <c r="F128" s="165" t="s">
        <v>200</v>
      </c>
      <c r="G128" s="119">
        <f>G129+G132+G135+G138</f>
        <v>0</v>
      </c>
      <c r="H128" s="113"/>
      <c r="I128" s="119">
        <f aca="true" t="shared" si="48" ref="I128:Q128">I129+I132+I135+I138</f>
        <v>0</v>
      </c>
      <c r="J128" s="119">
        <f t="shared" si="48"/>
        <v>0</v>
      </c>
      <c r="K128" s="119">
        <f t="shared" si="48"/>
        <v>0</v>
      </c>
      <c r="L128" s="119">
        <f t="shared" si="48"/>
        <v>0</v>
      </c>
      <c r="M128" s="119">
        <f t="shared" si="48"/>
        <v>0</v>
      </c>
      <c r="N128" s="119">
        <f t="shared" si="48"/>
        <v>0</v>
      </c>
      <c r="O128" s="119">
        <f t="shared" si="48"/>
        <v>0</v>
      </c>
      <c r="P128" s="119">
        <f t="shared" si="48"/>
        <v>0</v>
      </c>
      <c r="Q128" s="119">
        <f t="shared" si="48"/>
        <v>0</v>
      </c>
      <c r="R128" s="119">
        <f>J128-I128</f>
        <v>0</v>
      </c>
      <c r="S128" s="119">
        <f>IF(I128=0,0,ABS(R128/I128*100))</f>
        <v>0</v>
      </c>
      <c r="T128" s="119">
        <f>T129+T132+T135+T138</f>
        <v>0</v>
      </c>
      <c r="U128" s="119">
        <f>U129+U132+U135+U138</f>
        <v>0</v>
      </c>
      <c r="V128" s="148"/>
      <c r="W128" s="105"/>
      <c r="AA128" s="155"/>
      <c r="AB128" s="155"/>
    </row>
    <row r="129" spans="1:28" s="103" customFormat="1" ht="12" thickBot="1">
      <c r="A129" s="146"/>
      <c r="B129" s="146"/>
      <c r="C129" s="135" t="s">
        <v>604</v>
      </c>
      <c r="D129" s="104"/>
      <c r="E129" s="171" t="s">
        <v>277</v>
      </c>
      <c r="F129" s="166" t="s">
        <v>207</v>
      </c>
      <c r="G129" s="119">
        <f>SUM(G130:G131)</f>
        <v>0</v>
      </c>
      <c r="H129" s="113"/>
      <c r="I129" s="119">
        <f aca="true" t="shared" si="49" ref="I129:N129">SUMIF($H130:$H131,"=Всего по объекту",I130:I131)</f>
        <v>0</v>
      </c>
      <c r="J129" s="119">
        <f t="shared" si="49"/>
        <v>0</v>
      </c>
      <c r="K129" s="119">
        <f t="shared" si="49"/>
        <v>0</v>
      </c>
      <c r="L129" s="119">
        <f t="shared" si="49"/>
        <v>0</v>
      </c>
      <c r="M129" s="119">
        <f t="shared" si="49"/>
        <v>0</v>
      </c>
      <c r="N129" s="119">
        <f t="shared" si="49"/>
        <v>0</v>
      </c>
      <c r="O129" s="119">
        <f>SUM(O130:O131)</f>
        <v>0</v>
      </c>
      <c r="P129" s="119">
        <f>SUM(P130:P131)</f>
        <v>0</v>
      </c>
      <c r="Q129" s="119">
        <f>SUM(Q130:Q131)</f>
        <v>0</v>
      </c>
      <c r="R129" s="119">
        <f>J129-I129</f>
        <v>0</v>
      </c>
      <c r="S129" s="119">
        <f>IF(I129=0,0,ABS(R129/I129*100))</f>
        <v>0</v>
      </c>
      <c r="T129" s="119">
        <f>SUM(T130:T131)</f>
        <v>0</v>
      </c>
      <c r="U129" s="119">
        <f>SUM(U130:U131)</f>
        <v>0</v>
      </c>
      <c r="V129" s="116"/>
      <c r="W129" s="105"/>
      <c r="AA129" s="155"/>
      <c r="AB129" s="155"/>
    </row>
    <row r="130" spans="1:28" s="103" customFormat="1" ht="12" hidden="1" thickBot="1">
      <c r="A130" s="146"/>
      <c r="B130" s="146"/>
      <c r="C130" s="135"/>
      <c r="D130" s="104"/>
      <c r="E130" s="160" t="s">
        <v>278</v>
      </c>
      <c r="F130" s="173"/>
      <c r="G130" s="161"/>
      <c r="H130" s="168"/>
      <c r="I130" s="167"/>
      <c r="J130" s="167"/>
      <c r="K130" s="167"/>
      <c r="L130" s="167"/>
      <c r="M130" s="168"/>
      <c r="N130" s="168"/>
      <c r="O130" s="168"/>
      <c r="P130" s="168"/>
      <c r="Q130" s="168"/>
      <c r="R130" s="161"/>
      <c r="S130" s="161"/>
      <c r="T130" s="168"/>
      <c r="U130" s="168"/>
      <c r="V130" s="162"/>
      <c r="W130" s="105"/>
      <c r="AA130" s="155"/>
      <c r="AB130" s="155"/>
    </row>
    <row r="131" spans="1:28" s="103" customFormat="1" ht="12" thickBot="1">
      <c r="A131" s="146"/>
      <c r="B131" s="146"/>
      <c r="D131" s="104"/>
      <c r="E131" s="114"/>
      <c r="F131" s="169" t="s">
        <v>190</v>
      </c>
      <c r="G131" s="150" t="s">
        <v>127</v>
      </c>
      <c r="H131" s="151"/>
      <c r="I131" s="99"/>
      <c r="J131" s="99"/>
      <c r="K131" s="99"/>
      <c r="L131" s="99"/>
      <c r="M131" s="99"/>
      <c r="N131" s="99"/>
      <c r="O131" s="99"/>
      <c r="P131" s="99"/>
      <c r="Q131" s="99"/>
      <c r="R131" s="99"/>
      <c r="S131" s="99"/>
      <c r="T131" s="99"/>
      <c r="U131" s="99"/>
      <c r="V131" s="100"/>
      <c r="W131" s="105"/>
      <c r="AA131" s="155"/>
      <c r="AB131" s="155"/>
    </row>
    <row r="132" spans="1:28" s="103" customFormat="1" ht="12" thickBot="1">
      <c r="A132" s="146"/>
      <c r="B132" s="146"/>
      <c r="C132" s="135" t="s">
        <v>604</v>
      </c>
      <c r="D132" s="104"/>
      <c r="E132" s="171" t="s">
        <v>279</v>
      </c>
      <c r="F132" s="166" t="s">
        <v>208</v>
      </c>
      <c r="G132" s="119">
        <f>SUM(G133:G134)</f>
        <v>0</v>
      </c>
      <c r="H132" s="113"/>
      <c r="I132" s="119">
        <f aca="true" t="shared" si="50" ref="I132:N132">SUMIF($H133:$H134,"=Всего по объекту",I133:I134)</f>
        <v>0</v>
      </c>
      <c r="J132" s="119">
        <f t="shared" si="50"/>
        <v>0</v>
      </c>
      <c r="K132" s="119">
        <f t="shared" si="50"/>
        <v>0</v>
      </c>
      <c r="L132" s="119">
        <f t="shared" si="50"/>
        <v>0</v>
      </c>
      <c r="M132" s="119">
        <f t="shared" si="50"/>
        <v>0</v>
      </c>
      <c r="N132" s="119">
        <f t="shared" si="50"/>
        <v>0</v>
      </c>
      <c r="O132" s="119">
        <f>SUM(O133:O134)</f>
        <v>0</v>
      </c>
      <c r="P132" s="119">
        <f>SUM(P133:P134)</f>
        <v>0</v>
      </c>
      <c r="Q132" s="119">
        <f>SUM(Q133:Q134)</f>
        <v>0</v>
      </c>
      <c r="R132" s="119">
        <f>J132-I132</f>
        <v>0</v>
      </c>
      <c r="S132" s="119">
        <f>IF(I132=0,0,ABS(R132/I132*100))</f>
        <v>0</v>
      </c>
      <c r="T132" s="119">
        <f>SUM(T133:T134)</f>
        <v>0</v>
      </c>
      <c r="U132" s="119">
        <f>SUM(U133:U134)</f>
        <v>0</v>
      </c>
      <c r="V132" s="116"/>
      <c r="W132" s="105"/>
      <c r="AA132" s="155"/>
      <c r="AB132" s="155"/>
    </row>
    <row r="133" spans="1:28" s="103" customFormat="1" ht="12" hidden="1" thickBot="1">
      <c r="A133" s="146"/>
      <c r="B133" s="146"/>
      <c r="C133" s="135"/>
      <c r="D133" s="104"/>
      <c r="E133" s="160" t="s">
        <v>280</v>
      </c>
      <c r="F133" s="173"/>
      <c r="G133" s="161"/>
      <c r="H133" s="168"/>
      <c r="I133" s="167"/>
      <c r="J133" s="167"/>
      <c r="K133" s="167"/>
      <c r="L133" s="167"/>
      <c r="M133" s="168"/>
      <c r="N133" s="168"/>
      <c r="O133" s="168"/>
      <c r="P133" s="168"/>
      <c r="Q133" s="168"/>
      <c r="R133" s="161"/>
      <c r="S133" s="161"/>
      <c r="T133" s="168"/>
      <c r="U133" s="168"/>
      <c r="V133" s="162"/>
      <c r="W133" s="105"/>
      <c r="AA133" s="155"/>
      <c r="AB133" s="155"/>
    </row>
    <row r="134" spans="1:28" s="103" customFormat="1" ht="12" thickBot="1">
      <c r="A134" s="146"/>
      <c r="B134" s="146"/>
      <c r="D134" s="104"/>
      <c r="E134" s="114"/>
      <c r="F134" s="169" t="s">
        <v>190</v>
      </c>
      <c r="G134" s="150" t="s">
        <v>127</v>
      </c>
      <c r="H134" s="151"/>
      <c r="I134" s="99"/>
      <c r="J134" s="99"/>
      <c r="K134" s="99"/>
      <c r="L134" s="99"/>
      <c r="M134" s="99"/>
      <c r="N134" s="99"/>
      <c r="O134" s="99"/>
      <c r="P134" s="99"/>
      <c r="Q134" s="99"/>
      <c r="R134" s="99"/>
      <c r="S134" s="99"/>
      <c r="T134" s="99"/>
      <c r="U134" s="99"/>
      <c r="V134" s="100"/>
      <c r="W134" s="105"/>
      <c r="AA134" s="155"/>
      <c r="AB134" s="155"/>
    </row>
    <row r="135" spans="1:28" s="103" customFormat="1" ht="12" thickBot="1">
      <c r="A135" s="146"/>
      <c r="B135" s="146"/>
      <c r="C135" s="135" t="s">
        <v>604</v>
      </c>
      <c r="D135" s="104"/>
      <c r="E135" s="171" t="s">
        <v>281</v>
      </c>
      <c r="F135" s="166" t="s">
        <v>211</v>
      </c>
      <c r="G135" s="119">
        <f>SUM(G136:G137)</f>
        <v>0</v>
      </c>
      <c r="H135" s="113"/>
      <c r="I135" s="119">
        <f aca="true" t="shared" si="51" ref="I135:N135">SUMIF($H136:$H137,"=Всего по объекту",I136:I137)</f>
        <v>0</v>
      </c>
      <c r="J135" s="119">
        <f t="shared" si="51"/>
        <v>0</v>
      </c>
      <c r="K135" s="119">
        <f t="shared" si="51"/>
        <v>0</v>
      </c>
      <c r="L135" s="119">
        <f t="shared" si="51"/>
        <v>0</v>
      </c>
      <c r="M135" s="119">
        <f t="shared" si="51"/>
        <v>0</v>
      </c>
      <c r="N135" s="119">
        <f t="shared" si="51"/>
        <v>0</v>
      </c>
      <c r="O135" s="119">
        <f>SUM(O136:O137)</f>
        <v>0</v>
      </c>
      <c r="P135" s="119">
        <f>SUM(P136:P137)</f>
        <v>0</v>
      </c>
      <c r="Q135" s="119">
        <f>SUM(Q136:Q137)</f>
        <v>0</v>
      </c>
      <c r="R135" s="119">
        <f>J135-I135</f>
        <v>0</v>
      </c>
      <c r="S135" s="119">
        <f>IF(I135=0,0,ABS(R135/I135*100))</f>
        <v>0</v>
      </c>
      <c r="T135" s="119">
        <f>SUM(T136:T137)</f>
        <v>0</v>
      </c>
      <c r="U135" s="119">
        <f>SUM(U136:U137)</f>
        <v>0</v>
      </c>
      <c r="V135" s="116"/>
      <c r="W135" s="105"/>
      <c r="AA135" s="155"/>
      <c r="AB135" s="155"/>
    </row>
    <row r="136" spans="1:28" s="103" customFormat="1" ht="12" hidden="1" thickBot="1">
      <c r="A136" s="146"/>
      <c r="B136" s="146"/>
      <c r="C136" s="135"/>
      <c r="D136" s="104"/>
      <c r="E136" s="160" t="s">
        <v>282</v>
      </c>
      <c r="F136" s="173"/>
      <c r="G136" s="161"/>
      <c r="H136" s="168"/>
      <c r="I136" s="167"/>
      <c r="J136" s="167"/>
      <c r="K136" s="167"/>
      <c r="L136" s="167"/>
      <c r="M136" s="168"/>
      <c r="N136" s="168"/>
      <c r="O136" s="168"/>
      <c r="P136" s="168"/>
      <c r="Q136" s="168"/>
      <c r="R136" s="161"/>
      <c r="S136" s="161"/>
      <c r="T136" s="168"/>
      <c r="U136" s="168"/>
      <c r="V136" s="162"/>
      <c r="W136" s="105"/>
      <c r="AA136" s="155"/>
      <c r="AB136" s="155"/>
    </row>
    <row r="137" spans="1:28" s="103" customFormat="1" ht="12" thickBot="1">
      <c r="A137" s="146"/>
      <c r="B137" s="146"/>
      <c r="D137" s="104"/>
      <c r="E137" s="114"/>
      <c r="F137" s="169" t="s">
        <v>190</v>
      </c>
      <c r="G137" s="150" t="s">
        <v>127</v>
      </c>
      <c r="H137" s="151"/>
      <c r="I137" s="99"/>
      <c r="J137" s="99"/>
      <c r="K137" s="99"/>
      <c r="L137" s="99"/>
      <c r="M137" s="99"/>
      <c r="N137" s="99"/>
      <c r="O137" s="99"/>
      <c r="P137" s="99"/>
      <c r="Q137" s="99"/>
      <c r="R137" s="99"/>
      <c r="S137" s="99"/>
      <c r="T137" s="99"/>
      <c r="U137" s="99"/>
      <c r="V137" s="100"/>
      <c r="W137" s="105"/>
      <c r="AA137" s="155"/>
      <c r="AB137" s="155"/>
    </row>
    <row r="138" spans="1:28" s="103" customFormat="1" ht="12" thickBot="1">
      <c r="A138" s="146"/>
      <c r="B138" s="146"/>
      <c r="C138" s="135" t="s">
        <v>604</v>
      </c>
      <c r="D138" s="104"/>
      <c r="E138" s="171" t="s">
        <v>720</v>
      </c>
      <c r="F138" s="166" t="s">
        <v>212</v>
      </c>
      <c r="G138" s="119">
        <f>SUM(G139:G140)</f>
        <v>0</v>
      </c>
      <c r="H138" s="113"/>
      <c r="I138" s="119">
        <f aca="true" t="shared" si="52" ref="I138:N138">SUMIF($H139:$H140,"=Всего по объекту",I139:I140)</f>
        <v>0</v>
      </c>
      <c r="J138" s="119">
        <f t="shared" si="52"/>
        <v>0</v>
      </c>
      <c r="K138" s="119">
        <f t="shared" si="52"/>
        <v>0</v>
      </c>
      <c r="L138" s="119">
        <f t="shared" si="52"/>
        <v>0</v>
      </c>
      <c r="M138" s="119">
        <f t="shared" si="52"/>
        <v>0</v>
      </c>
      <c r="N138" s="119">
        <f t="shared" si="52"/>
        <v>0</v>
      </c>
      <c r="O138" s="119">
        <f>SUM(O139:O140)</f>
        <v>0</v>
      </c>
      <c r="P138" s="119">
        <f>SUM(P139:P140)</f>
        <v>0</v>
      </c>
      <c r="Q138" s="119">
        <f>SUM(Q139:Q140)</f>
        <v>0</v>
      </c>
      <c r="R138" s="119">
        <f>J138-I138</f>
        <v>0</v>
      </c>
      <c r="S138" s="119">
        <f>IF(I138=0,0,ABS(R138/I138*100))</f>
        <v>0</v>
      </c>
      <c r="T138" s="119">
        <f>SUM(T139:T140)</f>
        <v>0</v>
      </c>
      <c r="U138" s="119">
        <f>SUM(U139:U140)</f>
        <v>0</v>
      </c>
      <c r="V138" s="116"/>
      <c r="W138" s="105"/>
      <c r="AA138" s="155"/>
      <c r="AB138" s="155"/>
    </row>
    <row r="139" spans="1:28" s="103" customFormat="1" ht="12" hidden="1" thickBot="1">
      <c r="A139" s="146"/>
      <c r="B139" s="146"/>
      <c r="C139" s="135"/>
      <c r="D139" s="104"/>
      <c r="E139" s="160" t="s">
        <v>719</v>
      </c>
      <c r="F139" s="173"/>
      <c r="G139" s="161"/>
      <c r="H139" s="168"/>
      <c r="I139" s="167"/>
      <c r="J139" s="167"/>
      <c r="K139" s="167"/>
      <c r="L139" s="167"/>
      <c r="M139" s="168"/>
      <c r="N139" s="168"/>
      <c r="O139" s="168"/>
      <c r="P139" s="168"/>
      <c r="Q139" s="168"/>
      <c r="R139" s="161"/>
      <c r="S139" s="161"/>
      <c r="T139" s="168"/>
      <c r="U139" s="168"/>
      <c r="V139" s="162"/>
      <c r="W139" s="105"/>
      <c r="AA139" s="155"/>
      <c r="AB139" s="155"/>
    </row>
    <row r="140" spans="1:28" s="103" customFormat="1" ht="12" thickBot="1">
      <c r="A140" s="146"/>
      <c r="B140" s="146"/>
      <c r="D140" s="104"/>
      <c r="E140" s="114"/>
      <c r="F140" s="169" t="s">
        <v>190</v>
      </c>
      <c r="G140" s="150" t="s">
        <v>127</v>
      </c>
      <c r="H140" s="151"/>
      <c r="I140" s="99"/>
      <c r="J140" s="99"/>
      <c r="K140" s="99"/>
      <c r="L140" s="99"/>
      <c r="M140" s="99"/>
      <c r="N140" s="99"/>
      <c r="O140" s="99"/>
      <c r="P140" s="99"/>
      <c r="Q140" s="99"/>
      <c r="R140" s="99"/>
      <c r="S140" s="99"/>
      <c r="T140" s="99"/>
      <c r="U140" s="99"/>
      <c r="V140" s="100"/>
      <c r="W140" s="105"/>
      <c r="AA140" s="155"/>
      <c r="AB140" s="155"/>
    </row>
    <row r="141" spans="1:28" s="103" customFormat="1" ht="11.25">
      <c r="A141" s="146"/>
      <c r="B141" s="146"/>
      <c r="C141" s="135" t="s">
        <v>604</v>
      </c>
      <c r="D141" s="104"/>
      <c r="E141" s="176" t="s">
        <v>283</v>
      </c>
      <c r="F141" s="164" t="s">
        <v>213</v>
      </c>
      <c r="G141" s="119">
        <f>G142+G145+G148</f>
        <v>0</v>
      </c>
      <c r="H141" s="113"/>
      <c r="I141" s="119">
        <f aca="true" t="shared" si="53" ref="I141:Q141">I142+I145+I148</f>
        <v>0</v>
      </c>
      <c r="J141" s="119">
        <f t="shared" si="53"/>
        <v>0</v>
      </c>
      <c r="K141" s="119">
        <f t="shared" si="53"/>
        <v>0</v>
      </c>
      <c r="L141" s="119">
        <f t="shared" si="53"/>
        <v>0</v>
      </c>
      <c r="M141" s="119">
        <f t="shared" si="53"/>
        <v>0</v>
      </c>
      <c r="N141" s="119">
        <f t="shared" si="53"/>
        <v>0</v>
      </c>
      <c r="O141" s="119">
        <f t="shared" si="53"/>
        <v>0</v>
      </c>
      <c r="P141" s="119">
        <f t="shared" si="53"/>
        <v>0</v>
      </c>
      <c r="Q141" s="119">
        <f t="shared" si="53"/>
        <v>0</v>
      </c>
      <c r="R141" s="119">
        <f>J141-I141</f>
        <v>0</v>
      </c>
      <c r="S141" s="119">
        <f>IF(I141=0,0,ABS(R141/I141*100))</f>
        <v>0</v>
      </c>
      <c r="T141" s="119">
        <f>T142+T145+T148</f>
        <v>0</v>
      </c>
      <c r="U141" s="119">
        <f>U142+U145+U148</f>
        <v>0</v>
      </c>
      <c r="V141" s="148"/>
      <c r="W141" s="105"/>
      <c r="AA141" s="155"/>
      <c r="AB141" s="155"/>
    </row>
    <row r="142" spans="1:28" s="103" customFormat="1" ht="12" thickBot="1">
      <c r="A142" s="146"/>
      <c r="B142" s="146"/>
      <c r="C142" s="135" t="s">
        <v>604</v>
      </c>
      <c r="D142" s="104"/>
      <c r="E142" s="176" t="s">
        <v>284</v>
      </c>
      <c r="F142" s="165" t="s">
        <v>215</v>
      </c>
      <c r="G142" s="119">
        <f>SUM(G143:G144)</f>
        <v>0</v>
      </c>
      <c r="H142" s="113"/>
      <c r="I142" s="119">
        <f aca="true" t="shared" si="54" ref="I142:N142">SUMIF($H143:$H144,"=Всего по объекту",I143:I144)</f>
        <v>0</v>
      </c>
      <c r="J142" s="119">
        <f t="shared" si="54"/>
        <v>0</v>
      </c>
      <c r="K142" s="119">
        <f t="shared" si="54"/>
        <v>0</v>
      </c>
      <c r="L142" s="119">
        <f t="shared" si="54"/>
        <v>0</v>
      </c>
      <c r="M142" s="119">
        <f t="shared" si="54"/>
        <v>0</v>
      </c>
      <c r="N142" s="119">
        <f t="shared" si="54"/>
        <v>0</v>
      </c>
      <c r="O142" s="119">
        <f>SUM(O143:O144)</f>
        <v>0</v>
      </c>
      <c r="P142" s="119">
        <f>SUM(P143:P144)</f>
        <v>0</v>
      </c>
      <c r="Q142" s="119">
        <f>SUM(Q143:Q144)</f>
        <v>0</v>
      </c>
      <c r="R142" s="119">
        <f>J142-I142</f>
        <v>0</v>
      </c>
      <c r="S142" s="119">
        <f>IF(I142=0,0,ABS(R142/I142*100))</f>
        <v>0</v>
      </c>
      <c r="T142" s="119">
        <f>SUM(T143:T144)</f>
        <v>0</v>
      </c>
      <c r="U142" s="119">
        <f>SUM(U143:U144)</f>
        <v>0</v>
      </c>
      <c r="V142" s="148"/>
      <c r="W142" s="105"/>
      <c r="AA142" s="155"/>
      <c r="AB142" s="155"/>
    </row>
    <row r="143" spans="1:28" s="103" customFormat="1" ht="12" hidden="1" thickBot="1">
      <c r="A143" s="146"/>
      <c r="B143" s="146"/>
      <c r="C143" s="135"/>
      <c r="D143" s="104"/>
      <c r="E143" s="160" t="s">
        <v>285</v>
      </c>
      <c r="F143" s="174"/>
      <c r="G143" s="161"/>
      <c r="H143" s="168"/>
      <c r="I143" s="167"/>
      <c r="J143" s="167"/>
      <c r="K143" s="167"/>
      <c r="L143" s="167"/>
      <c r="M143" s="168"/>
      <c r="N143" s="168"/>
      <c r="O143" s="168"/>
      <c r="P143" s="168"/>
      <c r="Q143" s="168"/>
      <c r="R143" s="161"/>
      <c r="S143" s="161"/>
      <c r="T143" s="168"/>
      <c r="U143" s="168"/>
      <c r="V143" s="162"/>
      <c r="W143" s="105"/>
      <c r="AA143" s="155"/>
      <c r="AB143" s="155"/>
    </row>
    <row r="144" spans="1:28" s="103" customFormat="1" ht="12" thickBot="1">
      <c r="A144" s="146"/>
      <c r="B144" s="146"/>
      <c r="D144" s="104"/>
      <c r="E144" s="114"/>
      <c r="F144" s="172" t="s">
        <v>190</v>
      </c>
      <c r="G144" s="150" t="s">
        <v>127</v>
      </c>
      <c r="H144" s="151"/>
      <c r="I144" s="99"/>
      <c r="J144" s="99"/>
      <c r="K144" s="99"/>
      <c r="L144" s="99"/>
      <c r="M144" s="99"/>
      <c r="N144" s="99"/>
      <c r="O144" s="99"/>
      <c r="P144" s="99"/>
      <c r="Q144" s="99"/>
      <c r="R144" s="99"/>
      <c r="S144" s="99"/>
      <c r="T144" s="99"/>
      <c r="U144" s="99"/>
      <c r="V144" s="100"/>
      <c r="W144" s="105"/>
      <c r="AA144" s="155"/>
      <c r="AB144" s="155"/>
    </row>
    <row r="145" spans="1:28" s="103" customFormat="1" ht="12" thickBot="1">
      <c r="A145" s="146"/>
      <c r="B145" s="146"/>
      <c r="C145" s="135" t="s">
        <v>604</v>
      </c>
      <c r="D145" s="104"/>
      <c r="E145" s="176" t="s">
        <v>286</v>
      </c>
      <c r="F145" s="165" t="s">
        <v>217</v>
      </c>
      <c r="G145" s="119">
        <f>SUM(G146:G147)</f>
        <v>0</v>
      </c>
      <c r="H145" s="113"/>
      <c r="I145" s="119">
        <f aca="true" t="shared" si="55" ref="I145:N145">SUMIF($H146:$H147,"=Всего по объекту",I146:I147)</f>
        <v>0</v>
      </c>
      <c r="J145" s="119">
        <f t="shared" si="55"/>
        <v>0</v>
      </c>
      <c r="K145" s="119">
        <f t="shared" si="55"/>
        <v>0</v>
      </c>
      <c r="L145" s="119">
        <f t="shared" si="55"/>
        <v>0</v>
      </c>
      <c r="M145" s="119">
        <f t="shared" si="55"/>
        <v>0</v>
      </c>
      <c r="N145" s="119">
        <f t="shared" si="55"/>
        <v>0</v>
      </c>
      <c r="O145" s="119">
        <f>SUM(O146:O147)</f>
        <v>0</v>
      </c>
      <c r="P145" s="119">
        <f>SUM(P146:P147)</f>
        <v>0</v>
      </c>
      <c r="Q145" s="119">
        <f>SUM(Q146:Q147)</f>
        <v>0</v>
      </c>
      <c r="R145" s="119">
        <f>J145-I145</f>
        <v>0</v>
      </c>
      <c r="S145" s="119">
        <f>IF(I145=0,0,ABS(R145/I145*100))</f>
        <v>0</v>
      </c>
      <c r="T145" s="119">
        <f>SUM(T146:T147)</f>
        <v>0</v>
      </c>
      <c r="U145" s="119">
        <f>SUM(U146:U147)</f>
        <v>0</v>
      </c>
      <c r="V145" s="148"/>
      <c r="W145" s="105"/>
      <c r="AA145" s="155"/>
      <c r="AB145" s="155"/>
    </row>
    <row r="146" spans="1:28" s="103" customFormat="1" ht="12" hidden="1" thickBot="1">
      <c r="A146" s="146"/>
      <c r="B146" s="146"/>
      <c r="C146" s="135"/>
      <c r="D146" s="104"/>
      <c r="E146" s="160" t="s">
        <v>287</v>
      </c>
      <c r="F146" s="174"/>
      <c r="G146" s="161"/>
      <c r="H146" s="168"/>
      <c r="I146" s="167"/>
      <c r="J146" s="167"/>
      <c r="K146" s="167"/>
      <c r="L146" s="167"/>
      <c r="M146" s="168"/>
      <c r="N146" s="168"/>
      <c r="O146" s="168"/>
      <c r="P146" s="168"/>
      <c r="Q146" s="168"/>
      <c r="R146" s="161"/>
      <c r="S146" s="161"/>
      <c r="T146" s="168"/>
      <c r="U146" s="168"/>
      <c r="V146" s="162"/>
      <c r="W146" s="105"/>
      <c r="AA146" s="155"/>
      <c r="AB146" s="155"/>
    </row>
    <row r="147" spans="1:28" s="103" customFormat="1" ht="12" thickBot="1">
      <c r="A147" s="146"/>
      <c r="B147" s="146"/>
      <c r="D147" s="104"/>
      <c r="E147" s="114"/>
      <c r="F147" s="172" t="s">
        <v>190</v>
      </c>
      <c r="G147" s="150" t="s">
        <v>127</v>
      </c>
      <c r="H147" s="151"/>
      <c r="I147" s="99"/>
      <c r="J147" s="99"/>
      <c r="K147" s="99"/>
      <c r="L147" s="99"/>
      <c r="M147" s="99"/>
      <c r="N147" s="99"/>
      <c r="O147" s="99"/>
      <c r="P147" s="99"/>
      <c r="Q147" s="99"/>
      <c r="R147" s="99"/>
      <c r="S147" s="99"/>
      <c r="T147" s="99"/>
      <c r="U147" s="99"/>
      <c r="V147" s="100"/>
      <c r="W147" s="105"/>
      <c r="AA147" s="155"/>
      <c r="AB147" s="155"/>
    </row>
    <row r="148" spans="1:28" s="103" customFormat="1" ht="12" thickBot="1">
      <c r="A148" s="146"/>
      <c r="B148" s="146"/>
      <c r="C148" s="135" t="s">
        <v>604</v>
      </c>
      <c r="D148" s="104"/>
      <c r="E148" s="176" t="s">
        <v>288</v>
      </c>
      <c r="F148" s="165" t="s">
        <v>220</v>
      </c>
      <c r="G148" s="119">
        <f>SUM(G149:G150)</f>
        <v>0</v>
      </c>
      <c r="H148" s="113"/>
      <c r="I148" s="119">
        <f aca="true" t="shared" si="56" ref="I148:N148">SUMIF($H149:$H150,"=Всего по объекту",I149:I150)</f>
        <v>0</v>
      </c>
      <c r="J148" s="119">
        <f t="shared" si="56"/>
        <v>0</v>
      </c>
      <c r="K148" s="119">
        <f t="shared" si="56"/>
        <v>0</v>
      </c>
      <c r="L148" s="119">
        <f t="shared" si="56"/>
        <v>0</v>
      </c>
      <c r="M148" s="119">
        <f t="shared" si="56"/>
        <v>0</v>
      </c>
      <c r="N148" s="119">
        <f t="shared" si="56"/>
        <v>0</v>
      </c>
      <c r="O148" s="119">
        <f>SUM(O149:O150)</f>
        <v>0</v>
      </c>
      <c r="P148" s="119">
        <f>SUM(P149:P150)</f>
        <v>0</v>
      </c>
      <c r="Q148" s="119">
        <f>SUM(Q149:Q150)</f>
        <v>0</v>
      </c>
      <c r="R148" s="119">
        <f>J148-I148</f>
        <v>0</v>
      </c>
      <c r="S148" s="119">
        <f>IF(I148=0,0,ABS(R148/I148*100))</f>
        <v>0</v>
      </c>
      <c r="T148" s="119">
        <f>SUM(T149:T150)</f>
        <v>0</v>
      </c>
      <c r="U148" s="119">
        <f>SUM(U149:U150)</f>
        <v>0</v>
      </c>
      <c r="V148" s="148"/>
      <c r="W148" s="105"/>
      <c r="AA148" s="155"/>
      <c r="AB148" s="155"/>
    </row>
    <row r="149" spans="1:28" s="103" customFormat="1" ht="12" hidden="1" thickBot="1">
      <c r="A149" s="146"/>
      <c r="B149" s="146"/>
      <c r="C149" s="135"/>
      <c r="D149" s="104"/>
      <c r="E149" s="160" t="s">
        <v>289</v>
      </c>
      <c r="F149" s="174"/>
      <c r="G149" s="161"/>
      <c r="H149" s="168"/>
      <c r="I149" s="167"/>
      <c r="J149" s="167"/>
      <c r="K149" s="167"/>
      <c r="L149" s="167"/>
      <c r="M149" s="168"/>
      <c r="N149" s="168"/>
      <c r="O149" s="168"/>
      <c r="P149" s="168"/>
      <c r="Q149" s="168"/>
      <c r="R149" s="161"/>
      <c r="S149" s="161"/>
      <c r="T149" s="168"/>
      <c r="U149" s="168"/>
      <c r="V149" s="162"/>
      <c r="W149" s="105"/>
      <c r="AA149" s="155"/>
      <c r="AB149" s="155"/>
    </row>
    <row r="150" spans="1:28" s="103" customFormat="1" ht="12" thickBot="1">
      <c r="A150" s="146"/>
      <c r="B150" s="146"/>
      <c r="D150" s="104"/>
      <c r="E150" s="114"/>
      <c r="F150" s="172" t="s">
        <v>190</v>
      </c>
      <c r="G150" s="150" t="s">
        <v>127</v>
      </c>
      <c r="H150" s="151"/>
      <c r="I150" s="99"/>
      <c r="J150" s="99"/>
      <c r="K150" s="99"/>
      <c r="L150" s="99"/>
      <c r="M150" s="99"/>
      <c r="N150" s="99"/>
      <c r="O150" s="99"/>
      <c r="P150" s="99"/>
      <c r="Q150" s="99"/>
      <c r="R150" s="99"/>
      <c r="S150" s="99"/>
      <c r="T150" s="99"/>
      <c r="U150" s="99"/>
      <c r="V150" s="100"/>
      <c r="W150" s="105"/>
      <c r="AA150" s="155"/>
      <c r="AB150" s="155"/>
    </row>
    <row r="151" spans="1:28" s="103" customFormat="1" ht="12" thickBot="1">
      <c r="A151" s="146"/>
      <c r="B151" s="146"/>
      <c r="C151" s="135" t="s">
        <v>604</v>
      </c>
      <c r="D151" s="104"/>
      <c r="E151" s="176" t="s">
        <v>290</v>
      </c>
      <c r="F151" s="164" t="s">
        <v>222</v>
      </c>
      <c r="G151" s="119">
        <f>SUM(G152:G153)</f>
        <v>0</v>
      </c>
      <c r="H151" s="113"/>
      <c r="I151" s="119">
        <f aca="true" t="shared" si="57" ref="I151:N151">SUMIF($H152:$H153,"=Всего по объекту",I152:I153)</f>
        <v>0</v>
      </c>
      <c r="J151" s="119">
        <f t="shared" si="57"/>
        <v>0</v>
      </c>
      <c r="K151" s="119">
        <f t="shared" si="57"/>
        <v>0</v>
      </c>
      <c r="L151" s="119">
        <f t="shared" si="57"/>
        <v>0</v>
      </c>
      <c r="M151" s="119">
        <f t="shared" si="57"/>
        <v>0</v>
      </c>
      <c r="N151" s="119">
        <f t="shared" si="57"/>
        <v>0</v>
      </c>
      <c r="O151" s="119">
        <f>SUM(O152:O153)</f>
        <v>0</v>
      </c>
      <c r="P151" s="119">
        <f>SUM(P152:P153)</f>
        <v>0</v>
      </c>
      <c r="Q151" s="119">
        <f>SUM(Q152:Q153)</f>
        <v>0</v>
      </c>
      <c r="R151" s="119">
        <f>J151-I151</f>
        <v>0</v>
      </c>
      <c r="S151" s="119">
        <f>IF(I151=0,0,ABS(R151/I151*100))</f>
        <v>0</v>
      </c>
      <c r="T151" s="119">
        <f>SUM(T152:T153)</f>
        <v>0</v>
      </c>
      <c r="U151" s="119">
        <f>SUM(U152:U153)</f>
        <v>0</v>
      </c>
      <c r="V151" s="148"/>
      <c r="W151" s="105"/>
      <c r="AA151" s="155"/>
      <c r="AB151" s="155"/>
    </row>
    <row r="152" spans="1:28" s="103" customFormat="1" ht="12" hidden="1" thickBot="1">
      <c r="A152" s="146"/>
      <c r="B152" s="146"/>
      <c r="C152" s="135"/>
      <c r="D152" s="104"/>
      <c r="E152" s="160" t="s">
        <v>291</v>
      </c>
      <c r="F152" s="175"/>
      <c r="G152" s="161"/>
      <c r="H152" s="168"/>
      <c r="I152" s="167"/>
      <c r="J152" s="167"/>
      <c r="K152" s="167"/>
      <c r="L152" s="167"/>
      <c r="M152" s="168"/>
      <c r="N152" s="168"/>
      <c r="O152" s="168"/>
      <c r="P152" s="168"/>
      <c r="Q152" s="168"/>
      <c r="R152" s="161"/>
      <c r="S152" s="161"/>
      <c r="T152" s="168"/>
      <c r="U152" s="168"/>
      <c r="V152" s="162"/>
      <c r="W152" s="105"/>
      <c r="AA152" s="155"/>
      <c r="AB152" s="155"/>
    </row>
    <row r="153" spans="1:28" s="103" customFormat="1" ht="12" thickBot="1">
      <c r="A153" s="146"/>
      <c r="B153" s="146"/>
      <c r="D153" s="104"/>
      <c r="E153" s="114"/>
      <c r="F153" s="141" t="s">
        <v>190</v>
      </c>
      <c r="G153" s="150" t="s">
        <v>127</v>
      </c>
      <c r="H153" s="151"/>
      <c r="I153" s="99"/>
      <c r="J153" s="99"/>
      <c r="K153" s="99"/>
      <c r="L153" s="99"/>
      <c r="M153" s="99"/>
      <c r="N153" s="99"/>
      <c r="O153" s="99"/>
      <c r="P153" s="99"/>
      <c r="Q153" s="99"/>
      <c r="R153" s="99"/>
      <c r="S153" s="99"/>
      <c r="T153" s="99"/>
      <c r="U153" s="99"/>
      <c r="V153" s="100"/>
      <c r="W153" s="105"/>
      <c r="AA153" s="155"/>
      <c r="AB153" s="155"/>
    </row>
    <row r="154" spans="1:28" s="103" customFormat="1" ht="11.25">
      <c r="A154" s="233"/>
      <c r="B154" s="233"/>
      <c r="C154" s="135"/>
      <c r="D154" s="104"/>
      <c r="E154" s="120" t="s">
        <v>68</v>
      </c>
      <c r="F154" s="121" t="s">
        <v>292</v>
      </c>
      <c r="G154" s="234">
        <f>G155+G196+G237</f>
        <v>0</v>
      </c>
      <c r="H154" s="235"/>
      <c r="I154" s="234">
        <f aca="true" t="shared" si="58" ref="I154:Q154">I155+I196+I237</f>
        <v>0</v>
      </c>
      <c r="J154" s="234">
        <f t="shared" si="58"/>
        <v>0</v>
      </c>
      <c r="K154" s="234">
        <f t="shared" si="58"/>
        <v>0</v>
      </c>
      <c r="L154" s="234">
        <f t="shared" si="58"/>
        <v>0</v>
      </c>
      <c r="M154" s="234">
        <f t="shared" si="58"/>
        <v>0</v>
      </c>
      <c r="N154" s="234">
        <f t="shared" si="58"/>
        <v>0</v>
      </c>
      <c r="O154" s="234">
        <f t="shared" si="58"/>
        <v>0</v>
      </c>
      <c r="P154" s="234">
        <f t="shared" si="58"/>
        <v>0</v>
      </c>
      <c r="Q154" s="234">
        <f t="shared" si="58"/>
        <v>0</v>
      </c>
      <c r="R154" s="234">
        <f>J154-I154</f>
        <v>0</v>
      </c>
      <c r="S154" s="234">
        <f>IF(I154=0,0,ABS(R154/I154*100))</f>
        <v>0</v>
      </c>
      <c r="T154" s="234">
        <f>T155+T196+T237</f>
        <v>0</v>
      </c>
      <c r="U154" s="234">
        <f>U155+U196+U237</f>
        <v>0</v>
      </c>
      <c r="V154" s="128"/>
      <c r="W154" s="105"/>
      <c r="AA154" s="155"/>
      <c r="AB154" s="155"/>
    </row>
    <row r="155" spans="1:28" s="103" customFormat="1" ht="22.5">
      <c r="A155" s="233"/>
      <c r="B155" s="233"/>
      <c r="C155" s="135" t="s">
        <v>604</v>
      </c>
      <c r="D155" s="104"/>
      <c r="E155" s="170" t="s">
        <v>67</v>
      </c>
      <c r="F155" s="179" t="s">
        <v>231</v>
      </c>
      <c r="G155" s="234">
        <f>G156+G183+G193</f>
        <v>0</v>
      </c>
      <c r="H155" s="235"/>
      <c r="I155" s="234">
        <f aca="true" t="shared" si="59" ref="I155:Q155">I156+I183+I193</f>
        <v>0</v>
      </c>
      <c r="J155" s="234">
        <f t="shared" si="59"/>
        <v>0</v>
      </c>
      <c r="K155" s="234">
        <f t="shared" si="59"/>
        <v>0</v>
      </c>
      <c r="L155" s="234">
        <f t="shared" si="59"/>
        <v>0</v>
      </c>
      <c r="M155" s="234">
        <f t="shared" si="59"/>
        <v>0</v>
      </c>
      <c r="N155" s="234">
        <f t="shared" si="59"/>
        <v>0</v>
      </c>
      <c r="O155" s="234">
        <f t="shared" si="59"/>
        <v>0</v>
      </c>
      <c r="P155" s="234">
        <f t="shared" si="59"/>
        <v>0</v>
      </c>
      <c r="Q155" s="234">
        <f t="shared" si="59"/>
        <v>0</v>
      </c>
      <c r="R155" s="234">
        <f>J155-I155</f>
        <v>0</v>
      </c>
      <c r="S155" s="234">
        <f>IF(I155=0,0,ABS(R155/I155*100))</f>
        <v>0</v>
      </c>
      <c r="T155" s="234">
        <f>T156+T183+T193</f>
        <v>0</v>
      </c>
      <c r="U155" s="234">
        <f>U156+U183+U193</f>
        <v>0</v>
      </c>
      <c r="V155" s="128"/>
      <c r="W155" s="105"/>
      <c r="AA155" s="155"/>
      <c r="AB155" s="155"/>
    </row>
    <row r="156" spans="1:28" s="103" customFormat="1" ht="11.25">
      <c r="A156" s="146"/>
      <c r="B156" s="146"/>
      <c r="C156" s="135" t="s">
        <v>604</v>
      </c>
      <c r="D156" s="104"/>
      <c r="E156" s="171" t="s">
        <v>293</v>
      </c>
      <c r="F156" s="164" t="s">
        <v>183</v>
      </c>
      <c r="G156" s="119">
        <f>G157+G170</f>
        <v>0</v>
      </c>
      <c r="H156" s="113"/>
      <c r="I156" s="119">
        <f aca="true" t="shared" si="60" ref="I156:Q156">I157+I170</f>
        <v>0</v>
      </c>
      <c r="J156" s="119">
        <f t="shared" si="60"/>
        <v>0</v>
      </c>
      <c r="K156" s="119">
        <f t="shared" si="60"/>
        <v>0</v>
      </c>
      <c r="L156" s="119">
        <f t="shared" si="60"/>
        <v>0</v>
      </c>
      <c r="M156" s="119">
        <f t="shared" si="60"/>
        <v>0</v>
      </c>
      <c r="N156" s="119">
        <f t="shared" si="60"/>
        <v>0</v>
      </c>
      <c r="O156" s="119">
        <f t="shared" si="60"/>
        <v>0</v>
      </c>
      <c r="P156" s="119">
        <f t="shared" si="60"/>
        <v>0</v>
      </c>
      <c r="Q156" s="119">
        <f t="shared" si="60"/>
        <v>0</v>
      </c>
      <c r="R156" s="119">
        <f>J156-I156</f>
        <v>0</v>
      </c>
      <c r="S156" s="119">
        <f>IF(I156=0,0,ABS(R156/I156*100))</f>
        <v>0</v>
      </c>
      <c r="T156" s="119">
        <f>T157+T170</f>
        <v>0</v>
      </c>
      <c r="U156" s="119">
        <f>U157+U170</f>
        <v>0</v>
      </c>
      <c r="V156" s="148"/>
      <c r="W156" s="105"/>
      <c r="AA156" s="155"/>
      <c r="AB156" s="155"/>
    </row>
    <row r="157" spans="1:28" s="103" customFormat="1" ht="11.25">
      <c r="A157" s="146"/>
      <c r="B157" s="146"/>
      <c r="C157" s="135" t="s">
        <v>604</v>
      </c>
      <c r="D157" s="104"/>
      <c r="E157" s="171" t="s">
        <v>294</v>
      </c>
      <c r="F157" s="165" t="s">
        <v>184</v>
      </c>
      <c r="G157" s="119">
        <f>G158+G161+G164+G167</f>
        <v>0</v>
      </c>
      <c r="H157" s="113"/>
      <c r="I157" s="119">
        <f aca="true" t="shared" si="61" ref="I157:Q157">I158+I161+I164+I167</f>
        <v>0</v>
      </c>
      <c r="J157" s="119">
        <f t="shared" si="61"/>
        <v>0</v>
      </c>
      <c r="K157" s="119">
        <f t="shared" si="61"/>
        <v>0</v>
      </c>
      <c r="L157" s="119">
        <f t="shared" si="61"/>
        <v>0</v>
      </c>
      <c r="M157" s="119">
        <f t="shared" si="61"/>
        <v>0</v>
      </c>
      <c r="N157" s="119">
        <f t="shared" si="61"/>
        <v>0</v>
      </c>
      <c r="O157" s="119">
        <f t="shared" si="61"/>
        <v>0</v>
      </c>
      <c r="P157" s="119">
        <f t="shared" si="61"/>
        <v>0</v>
      </c>
      <c r="Q157" s="119">
        <f t="shared" si="61"/>
        <v>0</v>
      </c>
      <c r="R157" s="119">
        <f>J157-I157</f>
        <v>0</v>
      </c>
      <c r="S157" s="119">
        <f>IF(I157=0,0,ABS(R157/I157*100))</f>
        <v>0</v>
      </c>
      <c r="T157" s="119">
        <f>T158+T161+T164+T167</f>
        <v>0</v>
      </c>
      <c r="U157" s="119">
        <f>U158+U161+U164+U167</f>
        <v>0</v>
      </c>
      <c r="V157" s="148"/>
      <c r="W157" s="105"/>
      <c r="AA157" s="155"/>
      <c r="AB157" s="155"/>
    </row>
    <row r="158" spans="1:28" s="103" customFormat="1" ht="12" thickBot="1">
      <c r="A158" s="146"/>
      <c r="B158" s="146"/>
      <c r="C158" s="135" t="s">
        <v>604</v>
      </c>
      <c r="D158" s="104"/>
      <c r="E158" s="171" t="s">
        <v>295</v>
      </c>
      <c r="F158" s="166" t="s">
        <v>185</v>
      </c>
      <c r="G158" s="119">
        <f>SUM(G159:G160)</f>
        <v>0</v>
      </c>
      <c r="H158" s="113"/>
      <c r="I158" s="119">
        <f aca="true" t="shared" si="62" ref="I158:N158">SUMIF($H159:$H160,"=Всего по объекту",I159:I160)</f>
        <v>0</v>
      </c>
      <c r="J158" s="119">
        <f t="shared" si="62"/>
        <v>0</v>
      </c>
      <c r="K158" s="119">
        <f t="shared" si="62"/>
        <v>0</v>
      </c>
      <c r="L158" s="119">
        <f t="shared" si="62"/>
        <v>0</v>
      </c>
      <c r="M158" s="119">
        <f t="shared" si="62"/>
        <v>0</v>
      </c>
      <c r="N158" s="119">
        <f t="shared" si="62"/>
        <v>0</v>
      </c>
      <c r="O158" s="119">
        <f>SUM(O159:O160)</f>
        <v>0</v>
      </c>
      <c r="P158" s="119">
        <f>SUM(P159:P160)</f>
        <v>0</v>
      </c>
      <c r="Q158" s="119">
        <f>SUM(Q159:Q160)</f>
        <v>0</v>
      </c>
      <c r="R158" s="119">
        <f>J158-I158</f>
        <v>0</v>
      </c>
      <c r="S158" s="119">
        <f>IF(I158=0,0,ABS(R158/I158*100))</f>
        <v>0</v>
      </c>
      <c r="T158" s="119">
        <f>SUM(T159:T160)</f>
        <v>0</v>
      </c>
      <c r="U158" s="119">
        <f>SUM(U159:U160)</f>
        <v>0</v>
      </c>
      <c r="V158" s="116"/>
      <c r="W158" s="105"/>
      <c r="AA158" s="155"/>
      <c r="AB158" s="155"/>
    </row>
    <row r="159" spans="1:28" s="103" customFormat="1" ht="12" hidden="1" thickBot="1">
      <c r="A159" s="146"/>
      <c r="B159" s="146"/>
      <c r="D159" s="104"/>
      <c r="E159" s="160" t="s">
        <v>296</v>
      </c>
      <c r="F159" s="177"/>
      <c r="G159" s="161"/>
      <c r="H159" s="168"/>
      <c r="I159" s="167"/>
      <c r="J159" s="167"/>
      <c r="K159" s="167"/>
      <c r="L159" s="167"/>
      <c r="M159" s="168"/>
      <c r="N159" s="168"/>
      <c r="O159" s="168"/>
      <c r="P159" s="168"/>
      <c r="Q159" s="168"/>
      <c r="R159" s="161"/>
      <c r="S159" s="161"/>
      <c r="T159" s="168"/>
      <c r="U159" s="168"/>
      <c r="V159" s="162"/>
      <c r="W159" s="105"/>
      <c r="AA159" s="155"/>
      <c r="AB159" s="155"/>
    </row>
    <row r="160" spans="1:28" s="103" customFormat="1" ht="12" thickBot="1">
      <c r="A160" s="146"/>
      <c r="B160" s="146"/>
      <c r="D160" s="104"/>
      <c r="E160" s="114"/>
      <c r="F160" s="169" t="s">
        <v>190</v>
      </c>
      <c r="G160" s="150" t="s">
        <v>127</v>
      </c>
      <c r="H160" s="151"/>
      <c r="I160" s="99"/>
      <c r="J160" s="99"/>
      <c r="K160" s="99"/>
      <c r="L160" s="99"/>
      <c r="M160" s="99"/>
      <c r="N160" s="99"/>
      <c r="O160" s="99"/>
      <c r="P160" s="99"/>
      <c r="Q160" s="99"/>
      <c r="R160" s="99"/>
      <c r="S160" s="99"/>
      <c r="T160" s="99"/>
      <c r="U160" s="99"/>
      <c r="V160" s="100"/>
      <c r="W160" s="105"/>
      <c r="AA160" s="155"/>
      <c r="AB160" s="155"/>
    </row>
    <row r="161" spans="1:28" s="103" customFormat="1" ht="12" thickBot="1">
      <c r="A161" s="146"/>
      <c r="B161" s="146"/>
      <c r="C161" s="135" t="s">
        <v>604</v>
      </c>
      <c r="D161" s="104"/>
      <c r="E161" s="171" t="s">
        <v>297</v>
      </c>
      <c r="F161" s="166" t="s">
        <v>193</v>
      </c>
      <c r="G161" s="119">
        <f>SUM(G162:G163)</f>
        <v>0</v>
      </c>
      <c r="H161" s="113"/>
      <c r="I161" s="119">
        <f aca="true" t="shared" si="63" ref="I161:N161">SUMIF($H162:$H163,"=Всего по объекту",I162:I163)</f>
        <v>0</v>
      </c>
      <c r="J161" s="119">
        <f t="shared" si="63"/>
        <v>0</v>
      </c>
      <c r="K161" s="119">
        <f t="shared" si="63"/>
        <v>0</v>
      </c>
      <c r="L161" s="119">
        <f t="shared" si="63"/>
        <v>0</v>
      </c>
      <c r="M161" s="119">
        <f t="shared" si="63"/>
        <v>0</v>
      </c>
      <c r="N161" s="119">
        <f t="shared" si="63"/>
        <v>0</v>
      </c>
      <c r="O161" s="119">
        <f>SUM(O162:O163)</f>
        <v>0</v>
      </c>
      <c r="P161" s="119">
        <f>SUM(P162:P163)</f>
        <v>0</v>
      </c>
      <c r="Q161" s="119">
        <f>SUM(Q162:Q163)</f>
        <v>0</v>
      </c>
      <c r="R161" s="119">
        <f>J161-I161</f>
        <v>0</v>
      </c>
      <c r="S161" s="119">
        <f>IF(I161=0,0,ABS(R161/I161*100))</f>
        <v>0</v>
      </c>
      <c r="T161" s="119">
        <f>SUM(T162:T163)</f>
        <v>0</v>
      </c>
      <c r="U161" s="119">
        <f>SUM(U162:U163)</f>
        <v>0</v>
      </c>
      <c r="V161" s="116"/>
      <c r="W161" s="105"/>
      <c r="AA161" s="155"/>
      <c r="AB161" s="155"/>
    </row>
    <row r="162" spans="1:28" s="103" customFormat="1" ht="12" hidden="1" thickBot="1">
      <c r="A162" s="146"/>
      <c r="B162" s="146"/>
      <c r="D162" s="104"/>
      <c r="E162" s="160" t="s">
        <v>298</v>
      </c>
      <c r="F162" s="173"/>
      <c r="G162" s="161"/>
      <c r="H162" s="168"/>
      <c r="I162" s="167"/>
      <c r="J162" s="167"/>
      <c r="K162" s="167"/>
      <c r="L162" s="167"/>
      <c r="M162" s="168"/>
      <c r="N162" s="168"/>
      <c r="O162" s="168"/>
      <c r="P162" s="168"/>
      <c r="Q162" s="168"/>
      <c r="R162" s="161"/>
      <c r="S162" s="161"/>
      <c r="T162" s="168"/>
      <c r="U162" s="168"/>
      <c r="V162" s="162"/>
      <c r="W162" s="105"/>
      <c r="AA162" s="155"/>
      <c r="AB162" s="155"/>
    </row>
    <row r="163" spans="1:28" s="103" customFormat="1" ht="12" thickBot="1">
      <c r="A163" s="146"/>
      <c r="B163" s="146"/>
      <c r="D163" s="104"/>
      <c r="E163" s="114"/>
      <c r="F163" s="169" t="s">
        <v>190</v>
      </c>
      <c r="G163" s="150" t="s">
        <v>127</v>
      </c>
      <c r="H163" s="151"/>
      <c r="I163" s="99"/>
      <c r="J163" s="99"/>
      <c r="K163" s="99"/>
      <c r="L163" s="99"/>
      <c r="M163" s="99"/>
      <c r="N163" s="99"/>
      <c r="O163" s="99"/>
      <c r="P163" s="99"/>
      <c r="Q163" s="99"/>
      <c r="R163" s="99"/>
      <c r="S163" s="99"/>
      <c r="T163" s="99"/>
      <c r="U163" s="99"/>
      <c r="V163" s="100"/>
      <c r="W163" s="105"/>
      <c r="AA163" s="155"/>
      <c r="AB163" s="155"/>
    </row>
    <row r="164" spans="1:28" s="103" customFormat="1" ht="12" thickBot="1">
      <c r="A164" s="146"/>
      <c r="B164" s="146"/>
      <c r="C164" s="135" t="s">
        <v>604</v>
      </c>
      <c r="D164" s="104"/>
      <c r="E164" s="171" t="s">
        <v>299</v>
      </c>
      <c r="F164" s="166" t="s">
        <v>194</v>
      </c>
      <c r="G164" s="119">
        <f>SUM(G165:G166)</f>
        <v>0</v>
      </c>
      <c r="H164" s="113"/>
      <c r="I164" s="119">
        <f aca="true" t="shared" si="64" ref="I164:N164">SUMIF($H165:$H166,"=Всего по объекту",I165:I166)</f>
        <v>0</v>
      </c>
      <c r="J164" s="119">
        <f t="shared" si="64"/>
        <v>0</v>
      </c>
      <c r="K164" s="119">
        <f t="shared" si="64"/>
        <v>0</v>
      </c>
      <c r="L164" s="119">
        <f t="shared" si="64"/>
        <v>0</v>
      </c>
      <c r="M164" s="119">
        <f t="shared" si="64"/>
        <v>0</v>
      </c>
      <c r="N164" s="119">
        <f t="shared" si="64"/>
        <v>0</v>
      </c>
      <c r="O164" s="119">
        <f>SUM(O165:O166)</f>
        <v>0</v>
      </c>
      <c r="P164" s="119">
        <f>SUM(P165:P166)</f>
        <v>0</v>
      </c>
      <c r="Q164" s="119">
        <f>SUM(Q165:Q166)</f>
        <v>0</v>
      </c>
      <c r="R164" s="119">
        <f>J164-I164</f>
        <v>0</v>
      </c>
      <c r="S164" s="119">
        <f>IF(I164=0,0,ABS(R164/I164*100))</f>
        <v>0</v>
      </c>
      <c r="T164" s="119">
        <f>SUM(T165:T166)</f>
        <v>0</v>
      </c>
      <c r="U164" s="119">
        <f>SUM(U165:U166)</f>
        <v>0</v>
      </c>
      <c r="V164" s="116"/>
      <c r="W164" s="105"/>
      <c r="AA164" s="155"/>
      <c r="AB164" s="155"/>
    </row>
    <row r="165" spans="1:28" s="103" customFormat="1" ht="12" hidden="1" thickBot="1">
      <c r="A165" s="146"/>
      <c r="B165" s="146"/>
      <c r="D165" s="104"/>
      <c r="E165" s="160" t="s">
        <v>300</v>
      </c>
      <c r="F165" s="173"/>
      <c r="G165" s="161"/>
      <c r="H165" s="168"/>
      <c r="I165" s="167"/>
      <c r="J165" s="167"/>
      <c r="K165" s="167"/>
      <c r="L165" s="167"/>
      <c r="M165" s="168"/>
      <c r="N165" s="168"/>
      <c r="O165" s="168"/>
      <c r="P165" s="168"/>
      <c r="Q165" s="168"/>
      <c r="R165" s="161"/>
      <c r="S165" s="161"/>
      <c r="T165" s="168"/>
      <c r="U165" s="168"/>
      <c r="V165" s="162"/>
      <c r="W165" s="105"/>
      <c r="AA165" s="155"/>
      <c r="AB165" s="155"/>
    </row>
    <row r="166" spans="1:28" s="103" customFormat="1" ht="12" thickBot="1">
      <c r="A166" s="146"/>
      <c r="B166" s="146"/>
      <c r="D166" s="104"/>
      <c r="E166" s="114"/>
      <c r="F166" s="169" t="s">
        <v>190</v>
      </c>
      <c r="G166" s="150" t="s">
        <v>127</v>
      </c>
      <c r="H166" s="151"/>
      <c r="I166" s="99"/>
      <c r="J166" s="99"/>
      <c r="K166" s="99"/>
      <c r="L166" s="99"/>
      <c r="M166" s="99"/>
      <c r="N166" s="99"/>
      <c r="O166" s="99"/>
      <c r="P166" s="99"/>
      <c r="Q166" s="99"/>
      <c r="R166" s="99"/>
      <c r="S166" s="99"/>
      <c r="T166" s="99"/>
      <c r="U166" s="99"/>
      <c r="V166" s="100"/>
      <c r="W166" s="105"/>
      <c r="AA166" s="155"/>
      <c r="AB166" s="155"/>
    </row>
    <row r="167" spans="1:28" s="103" customFormat="1" ht="12" thickBot="1">
      <c r="A167" s="146"/>
      <c r="B167" s="146"/>
      <c r="C167" s="135" t="s">
        <v>604</v>
      </c>
      <c r="D167" s="104"/>
      <c r="E167" s="171" t="s">
        <v>301</v>
      </c>
      <c r="F167" s="166" t="s">
        <v>230</v>
      </c>
      <c r="G167" s="119">
        <f>SUM(G168:G169)</f>
        <v>0</v>
      </c>
      <c r="H167" s="113"/>
      <c r="I167" s="119">
        <f aca="true" t="shared" si="65" ref="I167:N167">SUMIF($H168:$H169,"=Всего по объекту",I168:I169)</f>
        <v>0</v>
      </c>
      <c r="J167" s="119">
        <f t="shared" si="65"/>
        <v>0</v>
      </c>
      <c r="K167" s="119">
        <f t="shared" si="65"/>
        <v>0</v>
      </c>
      <c r="L167" s="119">
        <f t="shared" si="65"/>
        <v>0</v>
      </c>
      <c r="M167" s="119">
        <f t="shared" si="65"/>
        <v>0</v>
      </c>
      <c r="N167" s="119">
        <f t="shared" si="65"/>
        <v>0</v>
      </c>
      <c r="O167" s="119">
        <f>SUM(O168:O169)</f>
        <v>0</v>
      </c>
      <c r="P167" s="119">
        <f>SUM(P168:P169)</f>
        <v>0</v>
      </c>
      <c r="Q167" s="119">
        <f>SUM(Q168:Q169)</f>
        <v>0</v>
      </c>
      <c r="R167" s="119">
        <f>J167-I167</f>
        <v>0</v>
      </c>
      <c r="S167" s="119">
        <f>IF(I167=0,0,ABS(R167/I167*100))</f>
        <v>0</v>
      </c>
      <c r="T167" s="119">
        <f>SUM(T168:T169)</f>
        <v>0</v>
      </c>
      <c r="U167" s="119">
        <f>SUM(U168:U169)</f>
        <v>0</v>
      </c>
      <c r="V167" s="116"/>
      <c r="W167" s="105"/>
      <c r="AA167" s="155"/>
      <c r="AB167" s="155"/>
    </row>
    <row r="168" spans="1:28" s="103" customFormat="1" ht="12" hidden="1" thickBot="1">
      <c r="A168" s="146"/>
      <c r="B168" s="146"/>
      <c r="D168" s="104"/>
      <c r="E168" s="160" t="s">
        <v>302</v>
      </c>
      <c r="F168" s="173"/>
      <c r="G168" s="161"/>
      <c r="H168" s="168"/>
      <c r="I168" s="167"/>
      <c r="J168" s="167"/>
      <c r="K168" s="167"/>
      <c r="L168" s="167"/>
      <c r="M168" s="168"/>
      <c r="N168" s="168"/>
      <c r="O168" s="168"/>
      <c r="P168" s="168"/>
      <c r="Q168" s="168"/>
      <c r="R168" s="161"/>
      <c r="S168" s="161"/>
      <c r="T168" s="168"/>
      <c r="U168" s="168"/>
      <c r="V168" s="162"/>
      <c r="W168" s="105"/>
      <c r="AA168" s="155"/>
      <c r="AB168" s="155"/>
    </row>
    <row r="169" spans="1:28" s="103" customFormat="1" ht="12" thickBot="1">
      <c r="A169" s="146"/>
      <c r="B169" s="146"/>
      <c r="D169" s="104"/>
      <c r="E169" s="114"/>
      <c r="F169" s="169" t="s">
        <v>190</v>
      </c>
      <c r="G169" s="150" t="s">
        <v>127</v>
      </c>
      <c r="H169" s="151"/>
      <c r="I169" s="99"/>
      <c r="J169" s="99"/>
      <c r="K169" s="99"/>
      <c r="L169" s="99"/>
      <c r="M169" s="99"/>
      <c r="N169" s="99"/>
      <c r="O169" s="99"/>
      <c r="P169" s="99"/>
      <c r="Q169" s="99"/>
      <c r="R169" s="99"/>
      <c r="S169" s="99"/>
      <c r="T169" s="99"/>
      <c r="U169" s="99"/>
      <c r="V169" s="100"/>
      <c r="W169" s="105"/>
      <c r="AA169" s="155"/>
      <c r="AB169" s="155"/>
    </row>
    <row r="170" spans="1:28" s="103" customFormat="1" ht="11.25">
      <c r="A170" s="146"/>
      <c r="B170" s="146"/>
      <c r="C170" s="135" t="s">
        <v>604</v>
      </c>
      <c r="D170" s="104"/>
      <c r="E170" s="171" t="s">
        <v>303</v>
      </c>
      <c r="F170" s="165" t="s">
        <v>200</v>
      </c>
      <c r="G170" s="119">
        <f>G171+G174+G177+G180</f>
        <v>0</v>
      </c>
      <c r="H170" s="113"/>
      <c r="I170" s="119">
        <f aca="true" t="shared" si="66" ref="I170:Q170">I171+I174+I177+I180</f>
        <v>0</v>
      </c>
      <c r="J170" s="119">
        <f t="shared" si="66"/>
        <v>0</v>
      </c>
      <c r="K170" s="119">
        <f t="shared" si="66"/>
        <v>0</v>
      </c>
      <c r="L170" s="119">
        <f t="shared" si="66"/>
        <v>0</v>
      </c>
      <c r="M170" s="119">
        <f t="shared" si="66"/>
        <v>0</v>
      </c>
      <c r="N170" s="119">
        <f t="shared" si="66"/>
        <v>0</v>
      </c>
      <c r="O170" s="119">
        <f t="shared" si="66"/>
        <v>0</v>
      </c>
      <c r="P170" s="119">
        <f t="shared" si="66"/>
        <v>0</v>
      </c>
      <c r="Q170" s="119">
        <f t="shared" si="66"/>
        <v>0</v>
      </c>
      <c r="R170" s="119">
        <f>J170-I170</f>
        <v>0</v>
      </c>
      <c r="S170" s="119">
        <f>IF(I170=0,0,ABS(R170/I170*100))</f>
        <v>0</v>
      </c>
      <c r="T170" s="119">
        <f>T171+T174+T177+T180</f>
        <v>0</v>
      </c>
      <c r="U170" s="119">
        <f>U171+U174+U177+U180</f>
        <v>0</v>
      </c>
      <c r="V170" s="148"/>
      <c r="W170" s="105"/>
      <c r="AA170" s="155"/>
      <c r="AB170" s="155"/>
    </row>
    <row r="171" spans="1:28" s="103" customFormat="1" ht="12" thickBot="1">
      <c r="A171" s="146"/>
      <c r="B171" s="146"/>
      <c r="C171" s="135" t="s">
        <v>604</v>
      </c>
      <c r="D171" s="104"/>
      <c r="E171" s="171" t="s">
        <v>304</v>
      </c>
      <c r="F171" s="166" t="s">
        <v>207</v>
      </c>
      <c r="G171" s="119">
        <f>SUM(G172:G173)</f>
        <v>0</v>
      </c>
      <c r="H171" s="113"/>
      <c r="I171" s="119">
        <f aca="true" t="shared" si="67" ref="I171:N171">SUMIF($H172:$H173,"=Всего по объекту",I172:I173)</f>
        <v>0</v>
      </c>
      <c r="J171" s="119">
        <f t="shared" si="67"/>
        <v>0</v>
      </c>
      <c r="K171" s="119">
        <f t="shared" si="67"/>
        <v>0</v>
      </c>
      <c r="L171" s="119">
        <f t="shared" si="67"/>
        <v>0</v>
      </c>
      <c r="M171" s="119">
        <f t="shared" si="67"/>
        <v>0</v>
      </c>
      <c r="N171" s="119">
        <f t="shared" si="67"/>
        <v>0</v>
      </c>
      <c r="O171" s="119">
        <f>SUM(O172:O173)</f>
        <v>0</v>
      </c>
      <c r="P171" s="119">
        <f>SUM(P172:P173)</f>
        <v>0</v>
      </c>
      <c r="Q171" s="119">
        <f>SUM(Q172:Q173)</f>
        <v>0</v>
      </c>
      <c r="R171" s="119">
        <f>J171-I171</f>
        <v>0</v>
      </c>
      <c r="S171" s="119">
        <f>IF(I171=0,0,ABS(R171/I171*100))</f>
        <v>0</v>
      </c>
      <c r="T171" s="119">
        <f>SUM(T172:T173)</f>
        <v>0</v>
      </c>
      <c r="U171" s="119">
        <f>SUM(U172:U173)</f>
        <v>0</v>
      </c>
      <c r="V171" s="116"/>
      <c r="W171" s="105"/>
      <c r="AA171" s="155"/>
      <c r="AB171" s="155"/>
    </row>
    <row r="172" spans="1:28" s="103" customFormat="1" ht="12" hidden="1" thickBot="1">
      <c r="A172" s="146"/>
      <c r="B172" s="146"/>
      <c r="C172" s="135"/>
      <c r="D172" s="104"/>
      <c r="E172" s="160" t="s">
        <v>305</v>
      </c>
      <c r="F172" s="173"/>
      <c r="G172" s="161"/>
      <c r="H172" s="168"/>
      <c r="I172" s="167"/>
      <c r="J172" s="167"/>
      <c r="K172" s="167"/>
      <c r="L172" s="167"/>
      <c r="M172" s="168"/>
      <c r="N172" s="168"/>
      <c r="O172" s="168"/>
      <c r="P172" s="168"/>
      <c r="Q172" s="168"/>
      <c r="R172" s="161"/>
      <c r="S172" s="161"/>
      <c r="T172" s="168"/>
      <c r="U172" s="168"/>
      <c r="V172" s="162"/>
      <c r="W172" s="105"/>
      <c r="AA172" s="155"/>
      <c r="AB172" s="155"/>
    </row>
    <row r="173" spans="1:28" s="103" customFormat="1" ht="12" thickBot="1">
      <c r="A173" s="146"/>
      <c r="B173" s="146"/>
      <c r="D173" s="104"/>
      <c r="E173" s="114"/>
      <c r="F173" s="169" t="s">
        <v>190</v>
      </c>
      <c r="G173" s="150" t="s">
        <v>127</v>
      </c>
      <c r="H173" s="151"/>
      <c r="I173" s="99"/>
      <c r="J173" s="99"/>
      <c r="K173" s="99"/>
      <c r="L173" s="99"/>
      <c r="M173" s="99"/>
      <c r="N173" s="99"/>
      <c r="O173" s="99"/>
      <c r="P173" s="99"/>
      <c r="Q173" s="99"/>
      <c r="R173" s="99"/>
      <c r="S173" s="99"/>
      <c r="T173" s="99"/>
      <c r="U173" s="99"/>
      <c r="V173" s="100"/>
      <c r="W173" s="105"/>
      <c r="AA173" s="155"/>
      <c r="AB173" s="155"/>
    </row>
    <row r="174" spans="1:28" s="103" customFormat="1" ht="12" thickBot="1">
      <c r="A174" s="146"/>
      <c r="B174" s="146"/>
      <c r="C174" s="135" t="s">
        <v>604</v>
      </c>
      <c r="D174" s="104"/>
      <c r="E174" s="171" t="s">
        <v>306</v>
      </c>
      <c r="F174" s="166" t="s">
        <v>208</v>
      </c>
      <c r="G174" s="119">
        <f>SUM(G175:G176)</f>
        <v>0</v>
      </c>
      <c r="H174" s="113"/>
      <c r="I174" s="119">
        <f aca="true" t="shared" si="68" ref="I174:N174">SUMIF($H175:$H176,"=Всего по объекту",I175:I176)</f>
        <v>0</v>
      </c>
      <c r="J174" s="119">
        <f t="shared" si="68"/>
        <v>0</v>
      </c>
      <c r="K174" s="119">
        <f t="shared" si="68"/>
        <v>0</v>
      </c>
      <c r="L174" s="119">
        <f t="shared" si="68"/>
        <v>0</v>
      </c>
      <c r="M174" s="119">
        <f t="shared" si="68"/>
        <v>0</v>
      </c>
      <c r="N174" s="119">
        <f t="shared" si="68"/>
        <v>0</v>
      </c>
      <c r="O174" s="119">
        <f>SUM(O175:O176)</f>
        <v>0</v>
      </c>
      <c r="P174" s="119">
        <f>SUM(P175:P176)</f>
        <v>0</v>
      </c>
      <c r="Q174" s="119">
        <f>SUM(Q175:Q176)</f>
        <v>0</v>
      </c>
      <c r="R174" s="119">
        <f>J174-I174</f>
        <v>0</v>
      </c>
      <c r="S174" s="119">
        <f>IF(I174=0,0,ABS(R174/I174*100))</f>
        <v>0</v>
      </c>
      <c r="T174" s="119">
        <f>SUM(T175:T176)</f>
        <v>0</v>
      </c>
      <c r="U174" s="119">
        <f>SUM(U175:U176)</f>
        <v>0</v>
      </c>
      <c r="V174" s="116"/>
      <c r="W174" s="105"/>
      <c r="AA174" s="155"/>
      <c r="AB174" s="155"/>
    </row>
    <row r="175" spans="1:28" s="103" customFormat="1" ht="12" hidden="1" thickBot="1">
      <c r="A175" s="146"/>
      <c r="B175" s="146"/>
      <c r="C175" s="135"/>
      <c r="D175" s="104"/>
      <c r="E175" s="160" t="s">
        <v>307</v>
      </c>
      <c r="F175" s="173"/>
      <c r="G175" s="161"/>
      <c r="H175" s="168"/>
      <c r="I175" s="167"/>
      <c r="J175" s="167"/>
      <c r="K175" s="167"/>
      <c r="L175" s="167"/>
      <c r="M175" s="168"/>
      <c r="N175" s="168"/>
      <c r="O175" s="168"/>
      <c r="P175" s="168"/>
      <c r="Q175" s="168"/>
      <c r="R175" s="161"/>
      <c r="S175" s="161"/>
      <c r="T175" s="168"/>
      <c r="U175" s="168"/>
      <c r="V175" s="162"/>
      <c r="W175" s="105"/>
      <c r="AA175" s="155"/>
      <c r="AB175" s="155"/>
    </row>
    <row r="176" spans="1:28" s="103" customFormat="1" ht="12" thickBot="1">
      <c r="A176" s="146"/>
      <c r="B176" s="146"/>
      <c r="D176" s="104"/>
      <c r="E176" s="114"/>
      <c r="F176" s="169" t="s">
        <v>190</v>
      </c>
      <c r="G176" s="150" t="s">
        <v>127</v>
      </c>
      <c r="H176" s="151"/>
      <c r="I176" s="99"/>
      <c r="J176" s="99"/>
      <c r="K176" s="99"/>
      <c r="L176" s="99"/>
      <c r="M176" s="99"/>
      <c r="N176" s="99"/>
      <c r="O176" s="99"/>
      <c r="P176" s="99"/>
      <c r="Q176" s="99"/>
      <c r="R176" s="99"/>
      <c r="S176" s="99"/>
      <c r="T176" s="99"/>
      <c r="U176" s="99"/>
      <c r="V176" s="100"/>
      <c r="W176" s="105"/>
      <c r="AA176" s="155"/>
      <c r="AB176" s="155"/>
    </row>
    <row r="177" spans="1:28" s="103" customFormat="1" ht="12" thickBot="1">
      <c r="A177" s="146"/>
      <c r="B177" s="146"/>
      <c r="C177" s="135" t="s">
        <v>604</v>
      </c>
      <c r="D177" s="104"/>
      <c r="E177" s="171" t="s">
        <v>308</v>
      </c>
      <c r="F177" s="166" t="s">
        <v>211</v>
      </c>
      <c r="G177" s="119">
        <f>SUM(G178:G179)</f>
        <v>0</v>
      </c>
      <c r="H177" s="113"/>
      <c r="I177" s="119">
        <f aca="true" t="shared" si="69" ref="I177:N177">SUMIF($H178:$H179,"=Всего по объекту",I178:I179)</f>
        <v>0</v>
      </c>
      <c r="J177" s="119">
        <f t="shared" si="69"/>
        <v>0</v>
      </c>
      <c r="K177" s="119">
        <f t="shared" si="69"/>
        <v>0</v>
      </c>
      <c r="L177" s="119">
        <f t="shared" si="69"/>
        <v>0</v>
      </c>
      <c r="M177" s="119">
        <f t="shared" si="69"/>
        <v>0</v>
      </c>
      <c r="N177" s="119">
        <f t="shared" si="69"/>
        <v>0</v>
      </c>
      <c r="O177" s="119">
        <f>SUM(O178:O179)</f>
        <v>0</v>
      </c>
      <c r="P177" s="119">
        <f>SUM(P178:P179)</f>
        <v>0</v>
      </c>
      <c r="Q177" s="119">
        <f>SUM(Q178:Q179)</f>
        <v>0</v>
      </c>
      <c r="R177" s="119">
        <f>J177-I177</f>
        <v>0</v>
      </c>
      <c r="S177" s="119">
        <f>IF(I177=0,0,ABS(R177/I177*100))</f>
        <v>0</v>
      </c>
      <c r="T177" s="119">
        <f>SUM(T178:T179)</f>
        <v>0</v>
      </c>
      <c r="U177" s="119">
        <f>SUM(U178:U179)</f>
        <v>0</v>
      </c>
      <c r="V177" s="116"/>
      <c r="W177" s="105"/>
      <c r="AA177" s="155"/>
      <c r="AB177" s="155"/>
    </row>
    <row r="178" spans="1:28" s="103" customFormat="1" ht="12" hidden="1" thickBot="1">
      <c r="A178" s="146"/>
      <c r="B178" s="146"/>
      <c r="C178" s="135"/>
      <c r="D178" s="104"/>
      <c r="E178" s="160" t="s">
        <v>309</v>
      </c>
      <c r="F178" s="173"/>
      <c r="G178" s="161"/>
      <c r="H178" s="168"/>
      <c r="I178" s="167"/>
      <c r="J178" s="167"/>
      <c r="K178" s="167"/>
      <c r="L178" s="167"/>
      <c r="M178" s="168"/>
      <c r="N178" s="168"/>
      <c r="O178" s="168"/>
      <c r="P178" s="168"/>
      <c r="Q178" s="168"/>
      <c r="R178" s="161"/>
      <c r="S178" s="161"/>
      <c r="T178" s="168"/>
      <c r="U178" s="168"/>
      <c r="V178" s="162"/>
      <c r="W178" s="105"/>
      <c r="AA178" s="155"/>
      <c r="AB178" s="155"/>
    </row>
    <row r="179" spans="1:28" s="103" customFormat="1" ht="12" thickBot="1">
      <c r="A179" s="146"/>
      <c r="B179" s="146"/>
      <c r="D179" s="104"/>
      <c r="E179" s="114"/>
      <c r="F179" s="169" t="s">
        <v>190</v>
      </c>
      <c r="G179" s="150" t="s">
        <v>127</v>
      </c>
      <c r="H179" s="151"/>
      <c r="I179" s="99"/>
      <c r="J179" s="99"/>
      <c r="K179" s="99"/>
      <c r="L179" s="99"/>
      <c r="M179" s="99"/>
      <c r="N179" s="99"/>
      <c r="O179" s="99"/>
      <c r="P179" s="99"/>
      <c r="Q179" s="99"/>
      <c r="R179" s="99"/>
      <c r="S179" s="99"/>
      <c r="T179" s="99"/>
      <c r="U179" s="99"/>
      <c r="V179" s="100"/>
      <c r="W179" s="105"/>
      <c r="AA179" s="155"/>
      <c r="AB179" s="155"/>
    </row>
    <row r="180" spans="1:28" s="103" customFormat="1" ht="12" thickBot="1">
      <c r="A180" s="146"/>
      <c r="B180" s="146"/>
      <c r="C180" s="135" t="s">
        <v>604</v>
      </c>
      <c r="D180" s="104"/>
      <c r="E180" s="171" t="s">
        <v>721</v>
      </c>
      <c r="F180" s="166" t="s">
        <v>212</v>
      </c>
      <c r="G180" s="119">
        <f>SUM(G181:G182)</f>
        <v>0</v>
      </c>
      <c r="H180" s="113"/>
      <c r="I180" s="119">
        <f aca="true" t="shared" si="70" ref="I180:N180">SUMIF($H181:$H182,"=Всего по объекту",I181:I182)</f>
        <v>0</v>
      </c>
      <c r="J180" s="119">
        <f t="shared" si="70"/>
        <v>0</v>
      </c>
      <c r="K180" s="119">
        <f t="shared" si="70"/>
        <v>0</v>
      </c>
      <c r="L180" s="119">
        <f t="shared" si="70"/>
        <v>0</v>
      </c>
      <c r="M180" s="119">
        <f t="shared" si="70"/>
        <v>0</v>
      </c>
      <c r="N180" s="119">
        <f t="shared" si="70"/>
        <v>0</v>
      </c>
      <c r="O180" s="119">
        <f>SUM(O181:O182)</f>
        <v>0</v>
      </c>
      <c r="P180" s="119">
        <f>SUM(P181:P182)</f>
        <v>0</v>
      </c>
      <c r="Q180" s="119">
        <f>SUM(Q181:Q182)</f>
        <v>0</v>
      </c>
      <c r="R180" s="119">
        <f>J180-I180</f>
        <v>0</v>
      </c>
      <c r="S180" s="119">
        <f>IF(I180=0,0,ABS(R180/I180*100))</f>
        <v>0</v>
      </c>
      <c r="T180" s="119">
        <f>SUM(T181:T182)</f>
        <v>0</v>
      </c>
      <c r="U180" s="119">
        <f>SUM(U181:U182)</f>
        <v>0</v>
      </c>
      <c r="V180" s="116"/>
      <c r="W180" s="105"/>
      <c r="AA180" s="155"/>
      <c r="AB180" s="155"/>
    </row>
    <row r="181" spans="1:28" s="103" customFormat="1" ht="12" hidden="1" thickBot="1">
      <c r="A181" s="146"/>
      <c r="B181" s="146"/>
      <c r="C181" s="135"/>
      <c r="D181" s="104"/>
      <c r="E181" s="160" t="s">
        <v>722</v>
      </c>
      <c r="F181" s="173"/>
      <c r="G181" s="161"/>
      <c r="H181" s="168"/>
      <c r="I181" s="167"/>
      <c r="J181" s="167"/>
      <c r="K181" s="167"/>
      <c r="L181" s="167"/>
      <c r="M181" s="168"/>
      <c r="N181" s="168"/>
      <c r="O181" s="168"/>
      <c r="P181" s="168"/>
      <c r="Q181" s="168"/>
      <c r="R181" s="161"/>
      <c r="S181" s="161"/>
      <c r="T181" s="168"/>
      <c r="U181" s="168"/>
      <c r="V181" s="162"/>
      <c r="W181" s="105"/>
      <c r="AA181" s="155"/>
      <c r="AB181" s="155"/>
    </row>
    <row r="182" spans="1:28" s="103" customFormat="1" ht="12" thickBot="1">
      <c r="A182" s="146"/>
      <c r="B182" s="146"/>
      <c r="D182" s="104"/>
      <c r="E182" s="114"/>
      <c r="F182" s="169" t="s">
        <v>190</v>
      </c>
      <c r="G182" s="150" t="s">
        <v>127</v>
      </c>
      <c r="H182" s="151"/>
      <c r="I182" s="99"/>
      <c r="J182" s="99"/>
      <c r="K182" s="99"/>
      <c r="L182" s="99"/>
      <c r="M182" s="99"/>
      <c r="N182" s="99"/>
      <c r="O182" s="99"/>
      <c r="P182" s="99"/>
      <c r="Q182" s="99"/>
      <c r="R182" s="99"/>
      <c r="S182" s="99"/>
      <c r="T182" s="99"/>
      <c r="U182" s="99"/>
      <c r="V182" s="100"/>
      <c r="W182" s="105"/>
      <c r="AA182" s="155"/>
      <c r="AB182" s="155"/>
    </row>
    <row r="183" spans="1:28" s="103" customFormat="1" ht="11.25">
      <c r="A183" s="146"/>
      <c r="B183" s="146"/>
      <c r="C183" s="135" t="s">
        <v>604</v>
      </c>
      <c r="D183" s="104"/>
      <c r="E183" s="176" t="s">
        <v>310</v>
      </c>
      <c r="F183" s="164" t="s">
        <v>213</v>
      </c>
      <c r="G183" s="119">
        <f>G184+G187+G190</f>
        <v>0</v>
      </c>
      <c r="H183" s="113"/>
      <c r="I183" s="119">
        <f aca="true" t="shared" si="71" ref="I183:Q183">I184+I187+I190</f>
        <v>0</v>
      </c>
      <c r="J183" s="119">
        <f t="shared" si="71"/>
        <v>0</v>
      </c>
      <c r="K183" s="119">
        <f t="shared" si="71"/>
        <v>0</v>
      </c>
      <c r="L183" s="119">
        <f t="shared" si="71"/>
        <v>0</v>
      </c>
      <c r="M183" s="119">
        <f t="shared" si="71"/>
        <v>0</v>
      </c>
      <c r="N183" s="119">
        <f t="shared" si="71"/>
        <v>0</v>
      </c>
      <c r="O183" s="119">
        <f t="shared" si="71"/>
        <v>0</v>
      </c>
      <c r="P183" s="119">
        <f t="shared" si="71"/>
        <v>0</v>
      </c>
      <c r="Q183" s="119">
        <f t="shared" si="71"/>
        <v>0</v>
      </c>
      <c r="R183" s="119">
        <f>J183-I183</f>
        <v>0</v>
      </c>
      <c r="S183" s="119">
        <f>IF(I183=0,0,ABS(R183/I183*100))</f>
        <v>0</v>
      </c>
      <c r="T183" s="119">
        <f>T184+T187+T190</f>
        <v>0</v>
      </c>
      <c r="U183" s="119">
        <f>U184+U187+U190</f>
        <v>0</v>
      </c>
      <c r="V183" s="148"/>
      <c r="W183" s="105"/>
      <c r="AA183" s="155"/>
      <c r="AB183" s="155"/>
    </row>
    <row r="184" spans="1:28" s="103" customFormat="1" ht="12" thickBot="1">
      <c r="A184" s="146"/>
      <c r="B184" s="146"/>
      <c r="C184" s="135" t="s">
        <v>604</v>
      </c>
      <c r="D184" s="104"/>
      <c r="E184" s="176" t="s">
        <v>311</v>
      </c>
      <c r="F184" s="165" t="s">
        <v>215</v>
      </c>
      <c r="G184" s="119">
        <f>SUM(G185:G186)</f>
        <v>0</v>
      </c>
      <c r="H184" s="113"/>
      <c r="I184" s="119">
        <f aca="true" t="shared" si="72" ref="I184:N184">SUMIF($H185:$H186,"=Всего по объекту",I185:I186)</f>
        <v>0</v>
      </c>
      <c r="J184" s="119">
        <f t="shared" si="72"/>
        <v>0</v>
      </c>
      <c r="K184" s="119">
        <f t="shared" si="72"/>
        <v>0</v>
      </c>
      <c r="L184" s="119">
        <f t="shared" si="72"/>
        <v>0</v>
      </c>
      <c r="M184" s="119">
        <f t="shared" si="72"/>
        <v>0</v>
      </c>
      <c r="N184" s="119">
        <f t="shared" si="72"/>
        <v>0</v>
      </c>
      <c r="O184" s="119">
        <f>SUM(O185:O186)</f>
        <v>0</v>
      </c>
      <c r="P184" s="119">
        <f>SUM(P185:P186)</f>
        <v>0</v>
      </c>
      <c r="Q184" s="119">
        <f>SUM(Q185:Q186)</f>
        <v>0</v>
      </c>
      <c r="R184" s="119">
        <f>J184-I184</f>
        <v>0</v>
      </c>
      <c r="S184" s="119">
        <f>IF(I184=0,0,ABS(R184/I184*100))</f>
        <v>0</v>
      </c>
      <c r="T184" s="119">
        <f>SUM(T185:T186)</f>
        <v>0</v>
      </c>
      <c r="U184" s="119">
        <f>SUM(U185:U186)</f>
        <v>0</v>
      </c>
      <c r="V184" s="148"/>
      <c r="W184" s="105"/>
      <c r="AA184" s="155"/>
      <c r="AB184" s="155"/>
    </row>
    <row r="185" spans="1:28" s="103" customFormat="1" ht="12" hidden="1" thickBot="1">
      <c r="A185" s="146"/>
      <c r="B185" s="146"/>
      <c r="C185" s="135"/>
      <c r="D185" s="104"/>
      <c r="E185" s="160" t="s">
        <v>312</v>
      </c>
      <c r="F185" s="174"/>
      <c r="G185" s="161"/>
      <c r="H185" s="168"/>
      <c r="I185" s="167"/>
      <c r="J185" s="167"/>
      <c r="K185" s="167"/>
      <c r="L185" s="167"/>
      <c r="M185" s="168"/>
      <c r="N185" s="168"/>
      <c r="O185" s="168"/>
      <c r="P185" s="168"/>
      <c r="Q185" s="168"/>
      <c r="R185" s="161"/>
      <c r="S185" s="161"/>
      <c r="T185" s="168"/>
      <c r="U185" s="168"/>
      <c r="V185" s="162"/>
      <c r="W185" s="105"/>
      <c r="AA185" s="155"/>
      <c r="AB185" s="155"/>
    </row>
    <row r="186" spans="1:28" s="103" customFormat="1" ht="12" thickBot="1">
      <c r="A186" s="146"/>
      <c r="B186" s="146"/>
      <c r="D186" s="104"/>
      <c r="E186" s="114"/>
      <c r="F186" s="172" t="s">
        <v>190</v>
      </c>
      <c r="G186" s="150" t="s">
        <v>127</v>
      </c>
      <c r="H186" s="151"/>
      <c r="I186" s="99"/>
      <c r="J186" s="99"/>
      <c r="K186" s="99"/>
      <c r="L186" s="99"/>
      <c r="M186" s="99"/>
      <c r="N186" s="99"/>
      <c r="O186" s="99"/>
      <c r="P186" s="99"/>
      <c r="Q186" s="99"/>
      <c r="R186" s="99"/>
      <c r="S186" s="99"/>
      <c r="T186" s="99"/>
      <c r="U186" s="99"/>
      <c r="V186" s="100"/>
      <c r="W186" s="105"/>
      <c r="AA186" s="155"/>
      <c r="AB186" s="155"/>
    </row>
    <row r="187" spans="1:28" s="103" customFormat="1" ht="12" thickBot="1">
      <c r="A187" s="146"/>
      <c r="B187" s="146"/>
      <c r="C187" s="135" t="s">
        <v>604</v>
      </c>
      <c r="D187" s="104"/>
      <c r="E187" s="176" t="s">
        <v>313</v>
      </c>
      <c r="F187" s="165" t="s">
        <v>217</v>
      </c>
      <c r="G187" s="119">
        <f>SUM(G188:G189)</f>
        <v>0</v>
      </c>
      <c r="H187" s="113"/>
      <c r="I187" s="119">
        <f aca="true" t="shared" si="73" ref="I187:N187">SUMIF($H188:$H189,"=Всего по объекту",I188:I189)</f>
        <v>0</v>
      </c>
      <c r="J187" s="119">
        <f t="shared" si="73"/>
        <v>0</v>
      </c>
      <c r="K187" s="119">
        <f t="shared" si="73"/>
        <v>0</v>
      </c>
      <c r="L187" s="119">
        <f t="shared" si="73"/>
        <v>0</v>
      </c>
      <c r="M187" s="119">
        <f t="shared" si="73"/>
        <v>0</v>
      </c>
      <c r="N187" s="119">
        <f t="shared" si="73"/>
        <v>0</v>
      </c>
      <c r="O187" s="119">
        <f>SUM(O188:O189)</f>
        <v>0</v>
      </c>
      <c r="P187" s="119">
        <f>SUM(P188:P189)</f>
        <v>0</v>
      </c>
      <c r="Q187" s="119">
        <f>SUM(Q188:Q189)</f>
        <v>0</v>
      </c>
      <c r="R187" s="119">
        <f>J187-I187</f>
        <v>0</v>
      </c>
      <c r="S187" s="119">
        <f>IF(I187=0,0,ABS(R187/I187*100))</f>
        <v>0</v>
      </c>
      <c r="T187" s="119">
        <f>SUM(T188:T189)</f>
        <v>0</v>
      </c>
      <c r="U187" s="119">
        <f>SUM(U188:U189)</f>
        <v>0</v>
      </c>
      <c r="V187" s="148"/>
      <c r="W187" s="105"/>
      <c r="AA187" s="155"/>
      <c r="AB187" s="155"/>
    </row>
    <row r="188" spans="1:28" s="103" customFormat="1" ht="12" hidden="1" thickBot="1">
      <c r="A188" s="146"/>
      <c r="B188" s="146"/>
      <c r="C188" s="135"/>
      <c r="D188" s="104"/>
      <c r="E188" s="160" t="s">
        <v>314</v>
      </c>
      <c r="F188" s="174"/>
      <c r="G188" s="161"/>
      <c r="H188" s="168"/>
      <c r="I188" s="167"/>
      <c r="J188" s="167"/>
      <c r="K188" s="167"/>
      <c r="L188" s="167"/>
      <c r="M188" s="168"/>
      <c r="N188" s="168"/>
      <c r="O188" s="168"/>
      <c r="P188" s="168"/>
      <c r="Q188" s="168"/>
      <c r="R188" s="161"/>
      <c r="S188" s="161"/>
      <c r="T188" s="168"/>
      <c r="U188" s="168"/>
      <c r="V188" s="162"/>
      <c r="W188" s="105"/>
      <c r="AA188" s="155"/>
      <c r="AB188" s="155"/>
    </row>
    <row r="189" spans="1:28" s="103" customFormat="1" ht="12" thickBot="1">
      <c r="A189" s="146"/>
      <c r="B189" s="146"/>
      <c r="D189" s="104"/>
      <c r="E189" s="114"/>
      <c r="F189" s="172" t="s">
        <v>190</v>
      </c>
      <c r="G189" s="150" t="s">
        <v>127</v>
      </c>
      <c r="H189" s="151"/>
      <c r="I189" s="99"/>
      <c r="J189" s="99"/>
      <c r="K189" s="99"/>
      <c r="L189" s="99"/>
      <c r="M189" s="99"/>
      <c r="N189" s="99"/>
      <c r="O189" s="99"/>
      <c r="P189" s="99"/>
      <c r="Q189" s="99"/>
      <c r="R189" s="99"/>
      <c r="S189" s="99"/>
      <c r="T189" s="99"/>
      <c r="U189" s="99"/>
      <c r="V189" s="100"/>
      <c r="W189" s="105"/>
      <c r="AA189" s="155"/>
      <c r="AB189" s="155"/>
    </row>
    <row r="190" spans="1:28" s="103" customFormat="1" ht="12" thickBot="1">
      <c r="A190" s="146"/>
      <c r="B190" s="146"/>
      <c r="C190" s="135" t="s">
        <v>604</v>
      </c>
      <c r="D190" s="104"/>
      <c r="E190" s="176" t="s">
        <v>315</v>
      </c>
      <c r="F190" s="165" t="s">
        <v>220</v>
      </c>
      <c r="G190" s="119">
        <f>SUM(G191:G192)</f>
        <v>0</v>
      </c>
      <c r="H190" s="113"/>
      <c r="I190" s="119">
        <f aca="true" t="shared" si="74" ref="I190:N190">SUMIF($H191:$H192,"=Всего по объекту",I191:I192)</f>
        <v>0</v>
      </c>
      <c r="J190" s="119">
        <f t="shared" si="74"/>
        <v>0</v>
      </c>
      <c r="K190" s="119">
        <f t="shared" si="74"/>
        <v>0</v>
      </c>
      <c r="L190" s="119">
        <f t="shared" si="74"/>
        <v>0</v>
      </c>
      <c r="M190" s="119">
        <f t="shared" si="74"/>
        <v>0</v>
      </c>
      <c r="N190" s="119">
        <f t="shared" si="74"/>
        <v>0</v>
      </c>
      <c r="O190" s="119">
        <f>SUM(O191:O192)</f>
        <v>0</v>
      </c>
      <c r="P190" s="119">
        <f>SUM(P191:P192)</f>
        <v>0</v>
      </c>
      <c r="Q190" s="119">
        <f>SUM(Q191:Q192)</f>
        <v>0</v>
      </c>
      <c r="R190" s="119">
        <f>J190-I190</f>
        <v>0</v>
      </c>
      <c r="S190" s="119">
        <f>IF(I190=0,0,ABS(R190/I190*100))</f>
        <v>0</v>
      </c>
      <c r="T190" s="119">
        <f>SUM(T191:T192)</f>
        <v>0</v>
      </c>
      <c r="U190" s="119">
        <f>SUM(U191:U192)</f>
        <v>0</v>
      </c>
      <c r="V190" s="148"/>
      <c r="W190" s="105"/>
      <c r="AA190" s="155"/>
      <c r="AB190" s="155"/>
    </row>
    <row r="191" spans="1:28" s="103" customFormat="1" ht="12" hidden="1" thickBot="1">
      <c r="A191" s="146"/>
      <c r="B191" s="146"/>
      <c r="C191" s="135"/>
      <c r="D191" s="104"/>
      <c r="E191" s="160" t="s">
        <v>316</v>
      </c>
      <c r="F191" s="174"/>
      <c r="G191" s="161"/>
      <c r="H191" s="168"/>
      <c r="I191" s="167"/>
      <c r="J191" s="167"/>
      <c r="K191" s="167"/>
      <c r="L191" s="167"/>
      <c r="M191" s="168"/>
      <c r="N191" s="168"/>
      <c r="O191" s="168"/>
      <c r="P191" s="168"/>
      <c r="Q191" s="168"/>
      <c r="R191" s="161"/>
      <c r="S191" s="161"/>
      <c r="T191" s="168"/>
      <c r="U191" s="168"/>
      <c r="V191" s="162"/>
      <c r="W191" s="105"/>
      <c r="AA191" s="155"/>
      <c r="AB191" s="155"/>
    </row>
    <row r="192" spans="1:28" s="103" customFormat="1" ht="12" thickBot="1">
      <c r="A192" s="146"/>
      <c r="B192" s="146"/>
      <c r="D192" s="104"/>
      <c r="E192" s="114"/>
      <c r="F192" s="172" t="s">
        <v>190</v>
      </c>
      <c r="G192" s="150" t="s">
        <v>127</v>
      </c>
      <c r="H192" s="151"/>
      <c r="I192" s="99"/>
      <c r="J192" s="99"/>
      <c r="K192" s="99"/>
      <c r="L192" s="99"/>
      <c r="M192" s="99"/>
      <c r="N192" s="99"/>
      <c r="O192" s="99"/>
      <c r="P192" s="99"/>
      <c r="Q192" s="99"/>
      <c r="R192" s="99"/>
      <c r="S192" s="99"/>
      <c r="T192" s="99"/>
      <c r="U192" s="99"/>
      <c r="V192" s="100"/>
      <c r="W192" s="105"/>
      <c r="AA192" s="155"/>
      <c r="AB192" s="155"/>
    </row>
    <row r="193" spans="1:28" s="103" customFormat="1" ht="12" thickBot="1">
      <c r="A193" s="146"/>
      <c r="B193" s="146"/>
      <c r="C193" s="135" t="s">
        <v>604</v>
      </c>
      <c r="D193" s="104"/>
      <c r="E193" s="176" t="s">
        <v>317</v>
      </c>
      <c r="F193" s="164" t="s">
        <v>222</v>
      </c>
      <c r="G193" s="119">
        <f>SUM(G194:G195)</f>
        <v>0</v>
      </c>
      <c r="H193" s="113"/>
      <c r="I193" s="119">
        <f aca="true" t="shared" si="75" ref="I193:N193">SUMIF($H194:$H195,"=Всего по объекту",I194:I195)</f>
        <v>0</v>
      </c>
      <c r="J193" s="119">
        <f t="shared" si="75"/>
        <v>0</v>
      </c>
      <c r="K193" s="119">
        <f t="shared" si="75"/>
        <v>0</v>
      </c>
      <c r="L193" s="119">
        <f t="shared" si="75"/>
        <v>0</v>
      </c>
      <c r="M193" s="119">
        <f t="shared" si="75"/>
        <v>0</v>
      </c>
      <c r="N193" s="119">
        <f t="shared" si="75"/>
        <v>0</v>
      </c>
      <c r="O193" s="119">
        <f>SUM(O194:O195)</f>
        <v>0</v>
      </c>
      <c r="P193" s="119">
        <f>SUM(P194:P195)</f>
        <v>0</v>
      </c>
      <c r="Q193" s="119">
        <f>SUM(Q194:Q195)</f>
        <v>0</v>
      </c>
      <c r="R193" s="119">
        <f>J193-I193</f>
        <v>0</v>
      </c>
      <c r="S193" s="119">
        <f>IF(I193=0,0,ABS(R193/I193*100))</f>
        <v>0</v>
      </c>
      <c r="T193" s="119">
        <f>SUM(T194:T195)</f>
        <v>0</v>
      </c>
      <c r="U193" s="119">
        <f>SUM(U194:U195)</f>
        <v>0</v>
      </c>
      <c r="V193" s="148"/>
      <c r="W193" s="105"/>
      <c r="AA193" s="155"/>
      <c r="AB193" s="155"/>
    </row>
    <row r="194" spans="1:28" s="103" customFormat="1" ht="12" hidden="1" thickBot="1">
      <c r="A194" s="146"/>
      <c r="B194" s="146"/>
      <c r="C194" s="135"/>
      <c r="D194" s="104"/>
      <c r="E194" s="160" t="s">
        <v>318</v>
      </c>
      <c r="F194" s="175"/>
      <c r="G194" s="161"/>
      <c r="H194" s="168"/>
      <c r="I194" s="167"/>
      <c r="J194" s="167"/>
      <c r="K194" s="167"/>
      <c r="L194" s="167"/>
      <c r="M194" s="168"/>
      <c r="N194" s="168"/>
      <c r="O194" s="168"/>
      <c r="P194" s="168"/>
      <c r="Q194" s="168"/>
      <c r="R194" s="161"/>
      <c r="S194" s="161"/>
      <c r="T194" s="168"/>
      <c r="U194" s="168"/>
      <c r="V194" s="162"/>
      <c r="W194" s="105"/>
      <c r="AA194" s="155"/>
      <c r="AB194" s="155"/>
    </row>
    <row r="195" spans="1:28" s="103" customFormat="1" ht="12" thickBot="1">
      <c r="A195" s="146"/>
      <c r="B195" s="146"/>
      <c r="D195" s="104"/>
      <c r="E195" s="114"/>
      <c r="F195" s="141" t="s">
        <v>190</v>
      </c>
      <c r="G195" s="150" t="s">
        <v>127</v>
      </c>
      <c r="H195" s="151"/>
      <c r="I195" s="99"/>
      <c r="J195" s="99"/>
      <c r="K195" s="99"/>
      <c r="L195" s="99"/>
      <c r="M195" s="99"/>
      <c r="N195" s="99"/>
      <c r="O195" s="99"/>
      <c r="P195" s="99"/>
      <c r="Q195" s="99"/>
      <c r="R195" s="99"/>
      <c r="S195" s="99"/>
      <c r="T195" s="99"/>
      <c r="U195" s="99"/>
      <c r="V195" s="100"/>
      <c r="W195" s="105"/>
      <c r="AA195" s="155"/>
      <c r="AB195" s="155"/>
    </row>
    <row r="196" spans="1:28" s="103" customFormat="1" ht="22.5">
      <c r="A196" s="233"/>
      <c r="B196" s="233"/>
      <c r="C196" s="135" t="s">
        <v>604</v>
      </c>
      <c r="D196" s="104"/>
      <c r="E196" s="170" t="s">
        <v>69</v>
      </c>
      <c r="F196" s="179" t="s">
        <v>265</v>
      </c>
      <c r="G196" s="234">
        <f>G197+G224+G234</f>
        <v>0</v>
      </c>
      <c r="H196" s="235"/>
      <c r="I196" s="234">
        <f aca="true" t="shared" si="76" ref="I196:Q196">I197+I224+I234</f>
        <v>0</v>
      </c>
      <c r="J196" s="234">
        <f t="shared" si="76"/>
        <v>0</v>
      </c>
      <c r="K196" s="234">
        <f t="shared" si="76"/>
        <v>0</v>
      </c>
      <c r="L196" s="234">
        <f t="shared" si="76"/>
        <v>0</v>
      </c>
      <c r="M196" s="234">
        <f t="shared" si="76"/>
        <v>0</v>
      </c>
      <c r="N196" s="234">
        <f t="shared" si="76"/>
        <v>0</v>
      </c>
      <c r="O196" s="234">
        <f t="shared" si="76"/>
        <v>0</v>
      </c>
      <c r="P196" s="234">
        <f t="shared" si="76"/>
        <v>0</v>
      </c>
      <c r="Q196" s="234">
        <f t="shared" si="76"/>
        <v>0</v>
      </c>
      <c r="R196" s="234">
        <f>J196-I196</f>
        <v>0</v>
      </c>
      <c r="S196" s="234">
        <f>IF(I196=0,0,ABS(R196/I196*100))</f>
        <v>0</v>
      </c>
      <c r="T196" s="234">
        <f>T197+T224+T234</f>
        <v>0</v>
      </c>
      <c r="U196" s="234">
        <f>U197+U224+U234</f>
        <v>0</v>
      </c>
      <c r="V196" s="128"/>
      <c r="W196" s="105"/>
      <c r="AA196" s="155"/>
      <c r="AB196" s="155"/>
    </row>
    <row r="197" spans="1:28" s="103" customFormat="1" ht="11.25">
      <c r="A197" s="146"/>
      <c r="B197" s="146"/>
      <c r="C197" s="135" t="s">
        <v>604</v>
      </c>
      <c r="D197" s="104"/>
      <c r="E197" s="171" t="s">
        <v>319</v>
      </c>
      <c r="F197" s="164" t="s">
        <v>183</v>
      </c>
      <c r="G197" s="119">
        <f>G198+G211</f>
        <v>0</v>
      </c>
      <c r="H197" s="113"/>
      <c r="I197" s="119">
        <f aca="true" t="shared" si="77" ref="I197:Q197">I198+I211</f>
        <v>0</v>
      </c>
      <c r="J197" s="119">
        <f t="shared" si="77"/>
        <v>0</v>
      </c>
      <c r="K197" s="119">
        <f t="shared" si="77"/>
        <v>0</v>
      </c>
      <c r="L197" s="119">
        <f t="shared" si="77"/>
        <v>0</v>
      </c>
      <c r="M197" s="119">
        <f t="shared" si="77"/>
        <v>0</v>
      </c>
      <c r="N197" s="119">
        <f t="shared" si="77"/>
        <v>0</v>
      </c>
      <c r="O197" s="119">
        <f t="shared" si="77"/>
        <v>0</v>
      </c>
      <c r="P197" s="119">
        <f t="shared" si="77"/>
        <v>0</v>
      </c>
      <c r="Q197" s="119">
        <f t="shared" si="77"/>
        <v>0</v>
      </c>
      <c r="R197" s="119">
        <f>J197-I197</f>
        <v>0</v>
      </c>
      <c r="S197" s="119">
        <f>IF(I197=0,0,ABS(R197/I197*100))</f>
        <v>0</v>
      </c>
      <c r="T197" s="119">
        <f>T198+T211</f>
        <v>0</v>
      </c>
      <c r="U197" s="119">
        <f>U198+U211</f>
        <v>0</v>
      </c>
      <c r="V197" s="148"/>
      <c r="W197" s="105"/>
      <c r="AA197" s="155"/>
      <c r="AB197" s="155"/>
    </row>
    <row r="198" spans="1:28" s="103" customFormat="1" ht="11.25">
      <c r="A198" s="146"/>
      <c r="B198" s="146"/>
      <c r="C198" s="135" t="s">
        <v>604</v>
      </c>
      <c r="D198" s="104"/>
      <c r="E198" s="171" t="s">
        <v>320</v>
      </c>
      <c r="F198" s="165" t="s">
        <v>184</v>
      </c>
      <c r="G198" s="119">
        <f>G199+G202+G205+G208</f>
        <v>0</v>
      </c>
      <c r="H198" s="113"/>
      <c r="I198" s="119">
        <f aca="true" t="shared" si="78" ref="I198:Q198">I199+I202+I205+I208</f>
        <v>0</v>
      </c>
      <c r="J198" s="119">
        <f t="shared" si="78"/>
        <v>0</v>
      </c>
      <c r="K198" s="119">
        <f t="shared" si="78"/>
        <v>0</v>
      </c>
      <c r="L198" s="119">
        <f t="shared" si="78"/>
        <v>0</v>
      </c>
      <c r="M198" s="119">
        <f t="shared" si="78"/>
        <v>0</v>
      </c>
      <c r="N198" s="119">
        <f t="shared" si="78"/>
        <v>0</v>
      </c>
      <c r="O198" s="119">
        <f t="shared" si="78"/>
        <v>0</v>
      </c>
      <c r="P198" s="119">
        <f t="shared" si="78"/>
        <v>0</v>
      </c>
      <c r="Q198" s="119">
        <f t="shared" si="78"/>
        <v>0</v>
      </c>
      <c r="R198" s="119">
        <f>J198-I198</f>
        <v>0</v>
      </c>
      <c r="S198" s="119">
        <f>IF(I198=0,0,ABS(R198/I198*100))</f>
        <v>0</v>
      </c>
      <c r="T198" s="119">
        <f>T199+T202+T205+T208</f>
        <v>0</v>
      </c>
      <c r="U198" s="119">
        <f>U199+U202+U205+U208</f>
        <v>0</v>
      </c>
      <c r="V198" s="148"/>
      <c r="W198" s="105"/>
      <c r="AA198" s="155"/>
      <c r="AB198" s="155"/>
    </row>
    <row r="199" spans="1:28" s="103" customFormat="1" ht="12" thickBot="1">
      <c r="A199" s="146"/>
      <c r="B199" s="146"/>
      <c r="C199" s="135" t="s">
        <v>604</v>
      </c>
      <c r="D199" s="104"/>
      <c r="E199" s="171" t="s">
        <v>321</v>
      </c>
      <c r="F199" s="166" t="s">
        <v>185</v>
      </c>
      <c r="G199" s="119">
        <f>SUM(G200:G201)</f>
        <v>0</v>
      </c>
      <c r="H199" s="113"/>
      <c r="I199" s="119">
        <f aca="true" t="shared" si="79" ref="I199:N199">SUMIF($H200:$H201,"=Всего по объекту",I200:I201)</f>
        <v>0</v>
      </c>
      <c r="J199" s="119">
        <f t="shared" si="79"/>
        <v>0</v>
      </c>
      <c r="K199" s="119">
        <f t="shared" si="79"/>
        <v>0</v>
      </c>
      <c r="L199" s="119">
        <f t="shared" si="79"/>
        <v>0</v>
      </c>
      <c r="M199" s="119">
        <f t="shared" si="79"/>
        <v>0</v>
      </c>
      <c r="N199" s="119">
        <f t="shared" si="79"/>
        <v>0</v>
      </c>
      <c r="O199" s="119">
        <f>SUM(O200:O201)</f>
        <v>0</v>
      </c>
      <c r="P199" s="119">
        <f>SUM(P200:P201)</f>
        <v>0</v>
      </c>
      <c r="Q199" s="119">
        <f>SUM(Q200:Q201)</f>
        <v>0</v>
      </c>
      <c r="R199" s="119">
        <f>J199-I199</f>
        <v>0</v>
      </c>
      <c r="S199" s="119">
        <f>IF(I199=0,0,ABS(R199/I199*100))</f>
        <v>0</v>
      </c>
      <c r="T199" s="119">
        <f>SUM(T200:T201)</f>
        <v>0</v>
      </c>
      <c r="U199" s="119">
        <f>SUM(U200:U201)</f>
        <v>0</v>
      </c>
      <c r="V199" s="116"/>
      <c r="W199" s="105"/>
      <c r="AA199" s="155"/>
      <c r="AB199" s="155"/>
    </row>
    <row r="200" spans="1:28" s="103" customFormat="1" ht="12" hidden="1" thickBot="1">
      <c r="A200" s="146"/>
      <c r="B200" s="146"/>
      <c r="D200" s="104"/>
      <c r="E200" s="160" t="s">
        <v>322</v>
      </c>
      <c r="F200" s="177"/>
      <c r="G200" s="161"/>
      <c r="H200" s="168"/>
      <c r="I200" s="167"/>
      <c r="J200" s="167"/>
      <c r="K200" s="167"/>
      <c r="L200" s="167"/>
      <c r="M200" s="168"/>
      <c r="N200" s="168"/>
      <c r="O200" s="168"/>
      <c r="P200" s="168"/>
      <c r="Q200" s="168"/>
      <c r="R200" s="161"/>
      <c r="S200" s="161"/>
      <c r="T200" s="168"/>
      <c r="U200" s="168"/>
      <c r="V200" s="162"/>
      <c r="W200" s="105"/>
      <c r="AA200" s="155"/>
      <c r="AB200" s="155"/>
    </row>
    <row r="201" spans="1:28" s="103" customFormat="1" ht="12" thickBot="1">
      <c r="A201" s="146"/>
      <c r="B201" s="146"/>
      <c r="D201" s="104"/>
      <c r="E201" s="114"/>
      <c r="F201" s="169" t="s">
        <v>190</v>
      </c>
      <c r="G201" s="150" t="s">
        <v>127</v>
      </c>
      <c r="H201" s="151"/>
      <c r="I201" s="99"/>
      <c r="J201" s="99"/>
      <c r="K201" s="99"/>
      <c r="L201" s="99"/>
      <c r="M201" s="99"/>
      <c r="N201" s="99"/>
      <c r="O201" s="99"/>
      <c r="P201" s="99"/>
      <c r="Q201" s="99"/>
      <c r="R201" s="99"/>
      <c r="S201" s="99"/>
      <c r="T201" s="99"/>
      <c r="U201" s="99"/>
      <c r="V201" s="100"/>
      <c r="W201" s="105"/>
      <c r="AA201" s="155"/>
      <c r="AB201" s="155"/>
    </row>
    <row r="202" spans="1:28" s="103" customFormat="1" ht="12" thickBot="1">
      <c r="A202" s="146"/>
      <c r="B202" s="146"/>
      <c r="C202" s="135" t="s">
        <v>604</v>
      </c>
      <c r="D202" s="104"/>
      <c r="E202" s="171" t="s">
        <v>323</v>
      </c>
      <c r="F202" s="166" t="s">
        <v>193</v>
      </c>
      <c r="G202" s="119">
        <f>SUM(G203:G204)</f>
        <v>0</v>
      </c>
      <c r="H202" s="113"/>
      <c r="I202" s="119">
        <f aca="true" t="shared" si="80" ref="I202:N202">SUMIF($H203:$H204,"=Всего по объекту",I203:I204)</f>
        <v>0</v>
      </c>
      <c r="J202" s="119">
        <f t="shared" si="80"/>
        <v>0</v>
      </c>
      <c r="K202" s="119">
        <f t="shared" si="80"/>
        <v>0</v>
      </c>
      <c r="L202" s="119">
        <f t="shared" si="80"/>
        <v>0</v>
      </c>
      <c r="M202" s="119">
        <f t="shared" si="80"/>
        <v>0</v>
      </c>
      <c r="N202" s="119">
        <f t="shared" si="80"/>
        <v>0</v>
      </c>
      <c r="O202" s="119">
        <f>SUM(O203:O204)</f>
        <v>0</v>
      </c>
      <c r="P202" s="119">
        <f>SUM(P203:P204)</f>
        <v>0</v>
      </c>
      <c r="Q202" s="119">
        <f>SUM(Q203:Q204)</f>
        <v>0</v>
      </c>
      <c r="R202" s="119">
        <f>J202-I202</f>
        <v>0</v>
      </c>
      <c r="S202" s="119">
        <f>IF(I202=0,0,ABS(R202/I202*100))</f>
        <v>0</v>
      </c>
      <c r="T202" s="119">
        <f>SUM(T203:T204)</f>
        <v>0</v>
      </c>
      <c r="U202" s="119">
        <f>SUM(U203:U204)</f>
        <v>0</v>
      </c>
      <c r="V202" s="116"/>
      <c r="W202" s="105"/>
      <c r="AA202" s="155"/>
      <c r="AB202" s="155"/>
    </row>
    <row r="203" spans="1:28" s="103" customFormat="1" ht="12" hidden="1" thickBot="1">
      <c r="A203" s="146"/>
      <c r="B203" s="146"/>
      <c r="D203" s="104"/>
      <c r="E203" s="160" t="s">
        <v>324</v>
      </c>
      <c r="F203" s="173"/>
      <c r="G203" s="161"/>
      <c r="H203" s="168"/>
      <c r="I203" s="167"/>
      <c r="J203" s="167"/>
      <c r="K203" s="167"/>
      <c r="L203" s="167"/>
      <c r="M203" s="168"/>
      <c r="N203" s="168"/>
      <c r="O203" s="168"/>
      <c r="P203" s="168"/>
      <c r="Q203" s="168"/>
      <c r="R203" s="161"/>
      <c r="S203" s="161"/>
      <c r="T203" s="168"/>
      <c r="U203" s="168"/>
      <c r="V203" s="162"/>
      <c r="W203" s="105"/>
      <c r="AA203" s="155"/>
      <c r="AB203" s="155"/>
    </row>
    <row r="204" spans="1:28" s="103" customFormat="1" ht="12" thickBot="1">
      <c r="A204" s="146"/>
      <c r="B204" s="146"/>
      <c r="D204" s="104"/>
      <c r="E204" s="114"/>
      <c r="F204" s="169" t="s">
        <v>190</v>
      </c>
      <c r="G204" s="150" t="s">
        <v>127</v>
      </c>
      <c r="H204" s="151"/>
      <c r="I204" s="99"/>
      <c r="J204" s="99"/>
      <c r="K204" s="99"/>
      <c r="L204" s="99"/>
      <c r="M204" s="99"/>
      <c r="N204" s="99"/>
      <c r="O204" s="99"/>
      <c r="P204" s="99"/>
      <c r="Q204" s="99"/>
      <c r="R204" s="99"/>
      <c r="S204" s="99"/>
      <c r="T204" s="99"/>
      <c r="U204" s="99"/>
      <c r="V204" s="100"/>
      <c r="W204" s="105"/>
      <c r="AA204" s="155"/>
      <c r="AB204" s="155"/>
    </row>
    <row r="205" spans="1:28" s="103" customFormat="1" ht="12" thickBot="1">
      <c r="A205" s="146"/>
      <c r="B205" s="146"/>
      <c r="C205" s="135" t="s">
        <v>604</v>
      </c>
      <c r="D205" s="104"/>
      <c r="E205" s="171" t="s">
        <v>325</v>
      </c>
      <c r="F205" s="166" t="s">
        <v>194</v>
      </c>
      <c r="G205" s="119">
        <f>SUM(G206:G207)</f>
        <v>0</v>
      </c>
      <c r="H205" s="113"/>
      <c r="I205" s="119">
        <f aca="true" t="shared" si="81" ref="I205:N205">SUMIF($H206:$H207,"=Всего по объекту",I206:I207)</f>
        <v>0</v>
      </c>
      <c r="J205" s="119">
        <f t="shared" si="81"/>
        <v>0</v>
      </c>
      <c r="K205" s="119">
        <f t="shared" si="81"/>
        <v>0</v>
      </c>
      <c r="L205" s="119">
        <f t="shared" si="81"/>
        <v>0</v>
      </c>
      <c r="M205" s="119">
        <f t="shared" si="81"/>
        <v>0</v>
      </c>
      <c r="N205" s="119">
        <f t="shared" si="81"/>
        <v>0</v>
      </c>
      <c r="O205" s="119">
        <f>SUM(O206:O207)</f>
        <v>0</v>
      </c>
      <c r="P205" s="119">
        <f>SUM(P206:P207)</f>
        <v>0</v>
      </c>
      <c r="Q205" s="119">
        <f>SUM(Q206:Q207)</f>
        <v>0</v>
      </c>
      <c r="R205" s="119">
        <f>J205-I205</f>
        <v>0</v>
      </c>
      <c r="S205" s="119">
        <f>IF(I205=0,0,ABS(R205/I205*100))</f>
        <v>0</v>
      </c>
      <c r="T205" s="119">
        <f>SUM(T206:T207)</f>
        <v>0</v>
      </c>
      <c r="U205" s="119">
        <f>SUM(U206:U207)</f>
        <v>0</v>
      </c>
      <c r="V205" s="116"/>
      <c r="W205" s="105"/>
      <c r="AA205" s="155"/>
      <c r="AB205" s="155"/>
    </row>
    <row r="206" spans="1:28" s="103" customFormat="1" ht="12" hidden="1" thickBot="1">
      <c r="A206" s="146"/>
      <c r="B206" s="146"/>
      <c r="D206" s="104"/>
      <c r="E206" s="160" t="s">
        <v>326</v>
      </c>
      <c r="F206" s="173"/>
      <c r="G206" s="161"/>
      <c r="H206" s="168"/>
      <c r="I206" s="167"/>
      <c r="J206" s="167"/>
      <c r="K206" s="167"/>
      <c r="L206" s="167"/>
      <c r="M206" s="168"/>
      <c r="N206" s="168"/>
      <c r="O206" s="168"/>
      <c r="P206" s="168"/>
      <c r="Q206" s="168"/>
      <c r="R206" s="161"/>
      <c r="S206" s="161"/>
      <c r="T206" s="168"/>
      <c r="U206" s="168"/>
      <c r="V206" s="162"/>
      <c r="W206" s="105"/>
      <c r="AA206" s="155"/>
      <c r="AB206" s="155"/>
    </row>
    <row r="207" spans="1:28" s="103" customFormat="1" ht="12" thickBot="1">
      <c r="A207" s="146"/>
      <c r="B207" s="146"/>
      <c r="D207" s="104"/>
      <c r="E207" s="114"/>
      <c r="F207" s="169" t="s">
        <v>190</v>
      </c>
      <c r="G207" s="150" t="s">
        <v>127</v>
      </c>
      <c r="H207" s="151"/>
      <c r="I207" s="99"/>
      <c r="J207" s="99"/>
      <c r="K207" s="99"/>
      <c r="L207" s="99"/>
      <c r="M207" s="99"/>
      <c r="N207" s="99"/>
      <c r="O207" s="99"/>
      <c r="P207" s="99"/>
      <c r="Q207" s="99"/>
      <c r="R207" s="99"/>
      <c r="S207" s="99"/>
      <c r="T207" s="99"/>
      <c r="U207" s="99"/>
      <c r="V207" s="100"/>
      <c r="W207" s="105"/>
      <c r="AA207" s="155"/>
      <c r="AB207" s="155"/>
    </row>
    <row r="208" spans="1:28" s="103" customFormat="1" ht="12" thickBot="1">
      <c r="A208" s="146"/>
      <c r="B208" s="146"/>
      <c r="C208" s="135" t="s">
        <v>604</v>
      </c>
      <c r="D208" s="104"/>
      <c r="E208" s="171" t="s">
        <v>327</v>
      </c>
      <c r="F208" s="166" t="s">
        <v>230</v>
      </c>
      <c r="G208" s="119">
        <f>SUM(G209:G210)</f>
        <v>0</v>
      </c>
      <c r="H208" s="113"/>
      <c r="I208" s="119">
        <f aca="true" t="shared" si="82" ref="I208:N208">SUMIF($H209:$H210,"=Всего по объекту",I209:I210)</f>
        <v>0</v>
      </c>
      <c r="J208" s="119">
        <f t="shared" si="82"/>
        <v>0</v>
      </c>
      <c r="K208" s="119">
        <f t="shared" si="82"/>
        <v>0</v>
      </c>
      <c r="L208" s="119">
        <f t="shared" si="82"/>
        <v>0</v>
      </c>
      <c r="M208" s="119">
        <f t="shared" si="82"/>
        <v>0</v>
      </c>
      <c r="N208" s="119">
        <f t="shared" si="82"/>
        <v>0</v>
      </c>
      <c r="O208" s="119">
        <f>SUM(O209:O210)</f>
        <v>0</v>
      </c>
      <c r="P208" s="119">
        <f>SUM(P209:P210)</f>
        <v>0</v>
      </c>
      <c r="Q208" s="119">
        <f>SUM(Q209:Q210)</f>
        <v>0</v>
      </c>
      <c r="R208" s="119">
        <f>J208-I208</f>
        <v>0</v>
      </c>
      <c r="S208" s="119">
        <f>IF(I208=0,0,ABS(R208/I208*100))</f>
        <v>0</v>
      </c>
      <c r="T208" s="119">
        <f>SUM(T209:T210)</f>
        <v>0</v>
      </c>
      <c r="U208" s="119">
        <f>SUM(U209:U210)</f>
        <v>0</v>
      </c>
      <c r="V208" s="116"/>
      <c r="W208" s="105"/>
      <c r="AA208" s="155"/>
      <c r="AB208" s="155"/>
    </row>
    <row r="209" spans="1:28" s="103" customFormat="1" ht="12" hidden="1" thickBot="1">
      <c r="A209" s="146"/>
      <c r="B209" s="146"/>
      <c r="D209" s="104"/>
      <c r="E209" s="160" t="s">
        <v>328</v>
      </c>
      <c r="F209" s="173"/>
      <c r="G209" s="161"/>
      <c r="H209" s="168"/>
      <c r="I209" s="167"/>
      <c r="J209" s="167"/>
      <c r="K209" s="167"/>
      <c r="L209" s="167"/>
      <c r="M209" s="168"/>
      <c r="N209" s="168"/>
      <c r="O209" s="168"/>
      <c r="P209" s="168"/>
      <c r="Q209" s="168"/>
      <c r="R209" s="161"/>
      <c r="S209" s="161"/>
      <c r="T209" s="168"/>
      <c r="U209" s="168"/>
      <c r="V209" s="162"/>
      <c r="W209" s="105"/>
      <c r="AA209" s="155"/>
      <c r="AB209" s="155"/>
    </row>
    <row r="210" spans="1:28" s="103" customFormat="1" ht="12" thickBot="1">
      <c r="A210" s="146"/>
      <c r="B210" s="146"/>
      <c r="D210" s="104"/>
      <c r="E210" s="114"/>
      <c r="F210" s="169" t="s">
        <v>190</v>
      </c>
      <c r="G210" s="150" t="s">
        <v>127</v>
      </c>
      <c r="H210" s="151"/>
      <c r="I210" s="99"/>
      <c r="J210" s="99"/>
      <c r="K210" s="99"/>
      <c r="L210" s="99"/>
      <c r="M210" s="99"/>
      <c r="N210" s="99"/>
      <c r="O210" s="99"/>
      <c r="P210" s="99"/>
      <c r="Q210" s="99"/>
      <c r="R210" s="99"/>
      <c r="S210" s="99"/>
      <c r="T210" s="99"/>
      <c r="U210" s="99"/>
      <c r="V210" s="100"/>
      <c r="W210" s="105"/>
      <c r="AA210" s="155"/>
      <c r="AB210" s="155"/>
    </row>
    <row r="211" spans="1:28" s="103" customFormat="1" ht="11.25">
      <c r="A211" s="146"/>
      <c r="B211" s="146"/>
      <c r="C211" s="135" t="s">
        <v>604</v>
      </c>
      <c r="D211" s="104"/>
      <c r="E211" s="171" t="s">
        <v>329</v>
      </c>
      <c r="F211" s="165" t="s">
        <v>200</v>
      </c>
      <c r="G211" s="119">
        <f>G212+G215+G218+G221</f>
        <v>0</v>
      </c>
      <c r="H211" s="113"/>
      <c r="I211" s="119">
        <f aca="true" t="shared" si="83" ref="I211:Q211">I212+I215+I218+I221</f>
        <v>0</v>
      </c>
      <c r="J211" s="119">
        <f t="shared" si="83"/>
        <v>0</v>
      </c>
      <c r="K211" s="119">
        <f t="shared" si="83"/>
        <v>0</v>
      </c>
      <c r="L211" s="119">
        <f t="shared" si="83"/>
        <v>0</v>
      </c>
      <c r="M211" s="119">
        <f t="shared" si="83"/>
        <v>0</v>
      </c>
      <c r="N211" s="119">
        <f t="shared" si="83"/>
        <v>0</v>
      </c>
      <c r="O211" s="119">
        <f t="shared" si="83"/>
        <v>0</v>
      </c>
      <c r="P211" s="119">
        <f t="shared" si="83"/>
        <v>0</v>
      </c>
      <c r="Q211" s="119">
        <f t="shared" si="83"/>
        <v>0</v>
      </c>
      <c r="R211" s="119">
        <f>J211-I211</f>
        <v>0</v>
      </c>
      <c r="S211" s="119">
        <f>IF(I211=0,0,ABS(R211/I211*100))</f>
        <v>0</v>
      </c>
      <c r="T211" s="119">
        <f>T212+T215+T218+T221</f>
        <v>0</v>
      </c>
      <c r="U211" s="119">
        <f>U212+U215+U218+U221</f>
        <v>0</v>
      </c>
      <c r="V211" s="148"/>
      <c r="W211" s="105"/>
      <c r="AA211" s="155"/>
      <c r="AB211" s="155"/>
    </row>
    <row r="212" spans="1:28" s="103" customFormat="1" ht="12" thickBot="1">
      <c r="A212" s="146"/>
      <c r="B212" s="146"/>
      <c r="C212" s="135" t="s">
        <v>604</v>
      </c>
      <c r="D212" s="104"/>
      <c r="E212" s="171" t="s">
        <v>330</v>
      </c>
      <c r="F212" s="166" t="s">
        <v>207</v>
      </c>
      <c r="G212" s="119">
        <f>SUM(G213:G214)</f>
        <v>0</v>
      </c>
      <c r="H212" s="113"/>
      <c r="I212" s="119">
        <f aca="true" t="shared" si="84" ref="I212:N212">SUMIF($H213:$H214,"=Всего по объекту",I213:I214)</f>
        <v>0</v>
      </c>
      <c r="J212" s="119">
        <f t="shared" si="84"/>
        <v>0</v>
      </c>
      <c r="K212" s="119">
        <f t="shared" si="84"/>
        <v>0</v>
      </c>
      <c r="L212" s="119">
        <f t="shared" si="84"/>
        <v>0</v>
      </c>
      <c r="M212" s="119">
        <f t="shared" si="84"/>
        <v>0</v>
      </c>
      <c r="N212" s="119">
        <f t="shared" si="84"/>
        <v>0</v>
      </c>
      <c r="O212" s="119">
        <f>SUM(O213:O214)</f>
        <v>0</v>
      </c>
      <c r="P212" s="119">
        <f>SUM(P213:P214)</f>
        <v>0</v>
      </c>
      <c r="Q212" s="119">
        <f>SUM(Q213:Q214)</f>
        <v>0</v>
      </c>
      <c r="R212" s="119">
        <f>J212-I212</f>
        <v>0</v>
      </c>
      <c r="S212" s="119">
        <f>IF(I212=0,0,ABS(R212/I212*100))</f>
        <v>0</v>
      </c>
      <c r="T212" s="119">
        <f>SUM(T213:T214)</f>
        <v>0</v>
      </c>
      <c r="U212" s="119">
        <f>SUM(U213:U214)</f>
        <v>0</v>
      </c>
      <c r="V212" s="116"/>
      <c r="W212" s="105"/>
      <c r="AA212" s="155"/>
      <c r="AB212" s="155"/>
    </row>
    <row r="213" spans="1:28" s="103" customFormat="1" ht="12" hidden="1" thickBot="1">
      <c r="A213" s="146"/>
      <c r="B213" s="146"/>
      <c r="C213" s="135"/>
      <c r="D213" s="104"/>
      <c r="E213" s="160" t="s">
        <v>331</v>
      </c>
      <c r="F213" s="173"/>
      <c r="G213" s="161"/>
      <c r="H213" s="168"/>
      <c r="I213" s="167"/>
      <c r="J213" s="167"/>
      <c r="K213" s="167"/>
      <c r="L213" s="167"/>
      <c r="M213" s="168"/>
      <c r="N213" s="168"/>
      <c r="O213" s="168"/>
      <c r="P213" s="168"/>
      <c r="Q213" s="168"/>
      <c r="R213" s="161"/>
      <c r="S213" s="161"/>
      <c r="T213" s="168"/>
      <c r="U213" s="168"/>
      <c r="V213" s="162"/>
      <c r="W213" s="105"/>
      <c r="AA213" s="155"/>
      <c r="AB213" s="155"/>
    </row>
    <row r="214" spans="1:28" s="103" customFormat="1" ht="12" thickBot="1">
      <c r="A214" s="146"/>
      <c r="B214" s="146"/>
      <c r="D214" s="104"/>
      <c r="E214" s="114"/>
      <c r="F214" s="169" t="s">
        <v>190</v>
      </c>
      <c r="G214" s="150" t="s">
        <v>127</v>
      </c>
      <c r="H214" s="151"/>
      <c r="I214" s="99"/>
      <c r="J214" s="99"/>
      <c r="K214" s="99"/>
      <c r="L214" s="99"/>
      <c r="M214" s="99"/>
      <c r="N214" s="99"/>
      <c r="O214" s="99"/>
      <c r="P214" s="99"/>
      <c r="Q214" s="99"/>
      <c r="R214" s="99"/>
      <c r="S214" s="99"/>
      <c r="T214" s="99"/>
      <c r="U214" s="99"/>
      <c r="V214" s="100"/>
      <c r="W214" s="105"/>
      <c r="AA214" s="155"/>
      <c r="AB214" s="155"/>
    </row>
    <row r="215" spans="1:28" s="103" customFormat="1" ht="12" thickBot="1">
      <c r="A215" s="146"/>
      <c r="B215" s="146"/>
      <c r="C215" s="135" t="s">
        <v>604</v>
      </c>
      <c r="D215" s="104"/>
      <c r="E215" s="171" t="s">
        <v>332</v>
      </c>
      <c r="F215" s="166" t="s">
        <v>208</v>
      </c>
      <c r="G215" s="119">
        <f>SUM(G216:G217)</f>
        <v>0</v>
      </c>
      <c r="H215" s="113"/>
      <c r="I215" s="119">
        <f aca="true" t="shared" si="85" ref="I215:N215">SUMIF($H216:$H217,"=Всего по объекту",I216:I217)</f>
        <v>0</v>
      </c>
      <c r="J215" s="119">
        <f t="shared" si="85"/>
        <v>0</v>
      </c>
      <c r="K215" s="119">
        <f t="shared" si="85"/>
        <v>0</v>
      </c>
      <c r="L215" s="119">
        <f t="shared" si="85"/>
        <v>0</v>
      </c>
      <c r="M215" s="119">
        <f t="shared" si="85"/>
        <v>0</v>
      </c>
      <c r="N215" s="119">
        <f t="shared" si="85"/>
        <v>0</v>
      </c>
      <c r="O215" s="119">
        <f>SUM(O216:O217)</f>
        <v>0</v>
      </c>
      <c r="P215" s="119">
        <f>SUM(P216:P217)</f>
        <v>0</v>
      </c>
      <c r="Q215" s="119">
        <f>SUM(Q216:Q217)</f>
        <v>0</v>
      </c>
      <c r="R215" s="119">
        <f>J215-I215</f>
        <v>0</v>
      </c>
      <c r="S215" s="119">
        <f>IF(I215=0,0,ABS(R215/I215*100))</f>
        <v>0</v>
      </c>
      <c r="T215" s="119">
        <f>SUM(T216:T217)</f>
        <v>0</v>
      </c>
      <c r="U215" s="119">
        <f>SUM(U216:U217)</f>
        <v>0</v>
      </c>
      <c r="V215" s="116"/>
      <c r="W215" s="105"/>
      <c r="AA215" s="155"/>
      <c r="AB215" s="155"/>
    </row>
    <row r="216" spans="1:28" s="103" customFormat="1" ht="12" hidden="1" thickBot="1">
      <c r="A216" s="146"/>
      <c r="B216" s="146"/>
      <c r="C216" s="135"/>
      <c r="D216" s="104"/>
      <c r="E216" s="160" t="s">
        <v>333</v>
      </c>
      <c r="F216" s="173"/>
      <c r="G216" s="161"/>
      <c r="H216" s="168"/>
      <c r="I216" s="167"/>
      <c r="J216" s="167"/>
      <c r="K216" s="167"/>
      <c r="L216" s="167"/>
      <c r="M216" s="168"/>
      <c r="N216" s="168"/>
      <c r="O216" s="168"/>
      <c r="P216" s="168"/>
      <c r="Q216" s="168"/>
      <c r="R216" s="161"/>
      <c r="S216" s="161"/>
      <c r="T216" s="168"/>
      <c r="U216" s="168"/>
      <c r="V216" s="162"/>
      <c r="W216" s="105"/>
      <c r="AA216" s="155"/>
      <c r="AB216" s="155"/>
    </row>
    <row r="217" spans="1:28" s="103" customFormat="1" ht="12" thickBot="1">
      <c r="A217" s="146"/>
      <c r="B217" s="146"/>
      <c r="D217" s="104"/>
      <c r="E217" s="114"/>
      <c r="F217" s="169" t="s">
        <v>190</v>
      </c>
      <c r="G217" s="150" t="s">
        <v>127</v>
      </c>
      <c r="H217" s="151"/>
      <c r="I217" s="99"/>
      <c r="J217" s="99"/>
      <c r="K217" s="99"/>
      <c r="L217" s="99"/>
      <c r="M217" s="99"/>
      <c r="N217" s="99"/>
      <c r="O217" s="99"/>
      <c r="P217" s="99"/>
      <c r="Q217" s="99"/>
      <c r="R217" s="99"/>
      <c r="S217" s="99"/>
      <c r="T217" s="99"/>
      <c r="U217" s="99"/>
      <c r="V217" s="100"/>
      <c r="W217" s="105"/>
      <c r="AA217" s="155"/>
      <c r="AB217" s="155"/>
    </row>
    <row r="218" spans="1:28" s="103" customFormat="1" ht="12" thickBot="1">
      <c r="A218" s="146"/>
      <c r="B218" s="146"/>
      <c r="C218" s="135" t="s">
        <v>604</v>
      </c>
      <c r="D218" s="104"/>
      <c r="E218" s="171" t="s">
        <v>334</v>
      </c>
      <c r="F218" s="166" t="s">
        <v>211</v>
      </c>
      <c r="G218" s="119">
        <f>SUM(G219:G220)</f>
        <v>0</v>
      </c>
      <c r="H218" s="113"/>
      <c r="I218" s="119">
        <f aca="true" t="shared" si="86" ref="I218:N218">SUMIF($H219:$H220,"=Всего по объекту",I219:I220)</f>
        <v>0</v>
      </c>
      <c r="J218" s="119">
        <f t="shared" si="86"/>
        <v>0</v>
      </c>
      <c r="K218" s="119">
        <f t="shared" si="86"/>
        <v>0</v>
      </c>
      <c r="L218" s="119">
        <f t="shared" si="86"/>
        <v>0</v>
      </c>
      <c r="M218" s="119">
        <f t="shared" si="86"/>
        <v>0</v>
      </c>
      <c r="N218" s="119">
        <f t="shared" si="86"/>
        <v>0</v>
      </c>
      <c r="O218" s="119">
        <f>SUM(O219:O220)</f>
        <v>0</v>
      </c>
      <c r="P218" s="119">
        <f>SUM(P219:P220)</f>
        <v>0</v>
      </c>
      <c r="Q218" s="119">
        <f>SUM(Q219:Q220)</f>
        <v>0</v>
      </c>
      <c r="R218" s="119">
        <f>J218-I218</f>
        <v>0</v>
      </c>
      <c r="S218" s="119">
        <f>IF(I218=0,0,ABS(R218/I218*100))</f>
        <v>0</v>
      </c>
      <c r="T218" s="119">
        <f>SUM(T219:T220)</f>
        <v>0</v>
      </c>
      <c r="U218" s="119">
        <f>SUM(U219:U220)</f>
        <v>0</v>
      </c>
      <c r="V218" s="116"/>
      <c r="W218" s="105"/>
      <c r="AA218" s="155"/>
      <c r="AB218" s="155"/>
    </row>
    <row r="219" spans="1:28" s="103" customFormat="1" ht="12" hidden="1" thickBot="1">
      <c r="A219" s="146"/>
      <c r="B219" s="146"/>
      <c r="C219" s="135"/>
      <c r="D219" s="104"/>
      <c r="E219" s="160" t="s">
        <v>335</v>
      </c>
      <c r="F219" s="173"/>
      <c r="G219" s="161"/>
      <c r="H219" s="168"/>
      <c r="I219" s="167"/>
      <c r="J219" s="167"/>
      <c r="K219" s="167"/>
      <c r="L219" s="167"/>
      <c r="M219" s="168"/>
      <c r="N219" s="168"/>
      <c r="O219" s="168"/>
      <c r="P219" s="168"/>
      <c r="Q219" s="168"/>
      <c r="R219" s="161"/>
      <c r="S219" s="161"/>
      <c r="T219" s="168"/>
      <c r="U219" s="168"/>
      <c r="V219" s="162"/>
      <c r="W219" s="105"/>
      <c r="AA219" s="155"/>
      <c r="AB219" s="155"/>
    </row>
    <row r="220" spans="1:28" s="103" customFormat="1" ht="12" thickBot="1">
      <c r="A220" s="146"/>
      <c r="B220" s="146"/>
      <c r="D220" s="104"/>
      <c r="E220" s="114"/>
      <c r="F220" s="169" t="s">
        <v>190</v>
      </c>
      <c r="G220" s="150" t="s">
        <v>127</v>
      </c>
      <c r="H220" s="151"/>
      <c r="I220" s="99"/>
      <c r="J220" s="99"/>
      <c r="K220" s="99"/>
      <c r="L220" s="99"/>
      <c r="M220" s="99"/>
      <c r="N220" s="99"/>
      <c r="O220" s="99"/>
      <c r="P220" s="99"/>
      <c r="Q220" s="99"/>
      <c r="R220" s="99"/>
      <c r="S220" s="99"/>
      <c r="T220" s="99"/>
      <c r="U220" s="99"/>
      <c r="V220" s="100"/>
      <c r="W220" s="105"/>
      <c r="AA220" s="155"/>
      <c r="AB220" s="155"/>
    </row>
    <row r="221" spans="1:28" s="103" customFormat="1" ht="12" thickBot="1">
      <c r="A221" s="146"/>
      <c r="B221" s="146"/>
      <c r="C221" s="135" t="s">
        <v>604</v>
      </c>
      <c r="D221" s="104"/>
      <c r="E221" s="171" t="s">
        <v>723</v>
      </c>
      <c r="F221" s="166" t="s">
        <v>212</v>
      </c>
      <c r="G221" s="119">
        <f>SUM(G222:G223)</f>
        <v>0</v>
      </c>
      <c r="H221" s="113"/>
      <c r="I221" s="119">
        <f aca="true" t="shared" si="87" ref="I221:N221">SUMIF($H222:$H223,"=Всего по объекту",I222:I223)</f>
        <v>0</v>
      </c>
      <c r="J221" s="119">
        <f t="shared" si="87"/>
        <v>0</v>
      </c>
      <c r="K221" s="119">
        <f t="shared" si="87"/>
        <v>0</v>
      </c>
      <c r="L221" s="119">
        <f t="shared" si="87"/>
        <v>0</v>
      </c>
      <c r="M221" s="119">
        <f t="shared" si="87"/>
        <v>0</v>
      </c>
      <c r="N221" s="119">
        <f t="shared" si="87"/>
        <v>0</v>
      </c>
      <c r="O221" s="119">
        <f>SUM(O222:O223)</f>
        <v>0</v>
      </c>
      <c r="P221" s="119">
        <f>SUM(P222:P223)</f>
        <v>0</v>
      </c>
      <c r="Q221" s="119">
        <f>SUM(Q222:Q223)</f>
        <v>0</v>
      </c>
      <c r="R221" s="119">
        <f>J221-I221</f>
        <v>0</v>
      </c>
      <c r="S221" s="119">
        <f>IF(I221=0,0,ABS(R221/I221*100))</f>
        <v>0</v>
      </c>
      <c r="T221" s="119">
        <f>SUM(T222:T223)</f>
        <v>0</v>
      </c>
      <c r="U221" s="119">
        <f>SUM(U222:U223)</f>
        <v>0</v>
      </c>
      <c r="V221" s="116"/>
      <c r="W221" s="105"/>
      <c r="AA221" s="155"/>
      <c r="AB221" s="155"/>
    </row>
    <row r="222" spans="1:28" s="103" customFormat="1" ht="12" hidden="1" thickBot="1">
      <c r="A222" s="146"/>
      <c r="B222" s="146"/>
      <c r="C222" s="135"/>
      <c r="D222" s="104"/>
      <c r="E222" s="160" t="s">
        <v>724</v>
      </c>
      <c r="F222" s="173"/>
      <c r="G222" s="161"/>
      <c r="H222" s="168"/>
      <c r="I222" s="167"/>
      <c r="J222" s="167"/>
      <c r="K222" s="167"/>
      <c r="L222" s="167"/>
      <c r="M222" s="168"/>
      <c r="N222" s="168"/>
      <c r="O222" s="168"/>
      <c r="P222" s="168"/>
      <c r="Q222" s="168"/>
      <c r="R222" s="161"/>
      <c r="S222" s="161"/>
      <c r="T222" s="168"/>
      <c r="U222" s="168"/>
      <c r="V222" s="162"/>
      <c r="W222" s="105"/>
      <c r="AA222" s="155"/>
      <c r="AB222" s="155"/>
    </row>
    <row r="223" spans="1:28" s="103" customFormat="1" ht="12" thickBot="1">
      <c r="A223" s="146"/>
      <c r="B223" s="146"/>
      <c r="D223" s="104"/>
      <c r="E223" s="114"/>
      <c r="F223" s="169" t="s">
        <v>190</v>
      </c>
      <c r="G223" s="150" t="s">
        <v>127</v>
      </c>
      <c r="H223" s="151"/>
      <c r="I223" s="99"/>
      <c r="J223" s="99"/>
      <c r="K223" s="99"/>
      <c r="L223" s="99"/>
      <c r="M223" s="99"/>
      <c r="N223" s="99"/>
      <c r="O223" s="99"/>
      <c r="P223" s="99"/>
      <c r="Q223" s="99"/>
      <c r="R223" s="99"/>
      <c r="S223" s="99"/>
      <c r="T223" s="99"/>
      <c r="U223" s="99"/>
      <c r="V223" s="100"/>
      <c r="W223" s="105"/>
      <c r="AA223" s="155"/>
      <c r="AB223" s="155"/>
    </row>
    <row r="224" spans="1:28" s="103" customFormat="1" ht="11.25">
      <c r="A224" s="146"/>
      <c r="B224" s="146"/>
      <c r="C224" s="135" t="s">
        <v>604</v>
      </c>
      <c r="D224" s="104"/>
      <c r="E224" s="176" t="s">
        <v>336</v>
      </c>
      <c r="F224" s="164" t="s">
        <v>213</v>
      </c>
      <c r="G224" s="119">
        <f>G225+G228+G231</f>
        <v>0</v>
      </c>
      <c r="H224" s="113"/>
      <c r="I224" s="119">
        <f aca="true" t="shared" si="88" ref="I224:Q224">I225+I228+I231</f>
        <v>0</v>
      </c>
      <c r="J224" s="119">
        <f t="shared" si="88"/>
        <v>0</v>
      </c>
      <c r="K224" s="119">
        <f t="shared" si="88"/>
        <v>0</v>
      </c>
      <c r="L224" s="119">
        <f t="shared" si="88"/>
        <v>0</v>
      </c>
      <c r="M224" s="119">
        <f t="shared" si="88"/>
        <v>0</v>
      </c>
      <c r="N224" s="119">
        <f t="shared" si="88"/>
        <v>0</v>
      </c>
      <c r="O224" s="119">
        <f t="shared" si="88"/>
        <v>0</v>
      </c>
      <c r="P224" s="119">
        <f t="shared" si="88"/>
        <v>0</v>
      </c>
      <c r="Q224" s="119">
        <f t="shared" si="88"/>
        <v>0</v>
      </c>
      <c r="R224" s="119">
        <f>J224-I224</f>
        <v>0</v>
      </c>
      <c r="S224" s="119">
        <f>IF(I224=0,0,ABS(R224/I224*100))</f>
        <v>0</v>
      </c>
      <c r="T224" s="119">
        <f>T225+T228+T231</f>
        <v>0</v>
      </c>
      <c r="U224" s="119">
        <f>U225+U228+U231</f>
        <v>0</v>
      </c>
      <c r="V224" s="148"/>
      <c r="W224" s="105"/>
      <c r="AA224" s="155"/>
      <c r="AB224" s="155"/>
    </row>
    <row r="225" spans="1:28" s="103" customFormat="1" ht="12" thickBot="1">
      <c r="A225" s="146"/>
      <c r="B225" s="146"/>
      <c r="C225" s="135" t="s">
        <v>604</v>
      </c>
      <c r="D225" s="104"/>
      <c r="E225" s="176" t="s">
        <v>337</v>
      </c>
      <c r="F225" s="165" t="s">
        <v>215</v>
      </c>
      <c r="G225" s="119">
        <f>SUM(G226:G227)</f>
        <v>0</v>
      </c>
      <c r="H225" s="113"/>
      <c r="I225" s="119">
        <f aca="true" t="shared" si="89" ref="I225:N225">SUMIF($H226:$H227,"=Всего по объекту",I226:I227)</f>
        <v>0</v>
      </c>
      <c r="J225" s="119">
        <f t="shared" si="89"/>
        <v>0</v>
      </c>
      <c r="K225" s="119">
        <f t="shared" si="89"/>
        <v>0</v>
      </c>
      <c r="L225" s="119">
        <f t="shared" si="89"/>
        <v>0</v>
      </c>
      <c r="M225" s="119">
        <f t="shared" si="89"/>
        <v>0</v>
      </c>
      <c r="N225" s="119">
        <f t="shared" si="89"/>
        <v>0</v>
      </c>
      <c r="O225" s="119">
        <f>SUM(O226:O227)</f>
        <v>0</v>
      </c>
      <c r="P225" s="119">
        <f>SUM(P226:P227)</f>
        <v>0</v>
      </c>
      <c r="Q225" s="119">
        <f>SUM(Q226:Q227)</f>
        <v>0</v>
      </c>
      <c r="R225" s="119">
        <f>J225-I225</f>
        <v>0</v>
      </c>
      <c r="S225" s="119">
        <f>IF(I225=0,0,ABS(R225/I225*100))</f>
        <v>0</v>
      </c>
      <c r="T225" s="119">
        <f>SUM(T226:T227)</f>
        <v>0</v>
      </c>
      <c r="U225" s="119">
        <f>SUM(U226:U227)</f>
        <v>0</v>
      </c>
      <c r="V225" s="148"/>
      <c r="W225" s="105"/>
      <c r="AA225" s="155"/>
      <c r="AB225" s="155"/>
    </row>
    <row r="226" spans="1:28" s="103" customFormat="1" ht="12" hidden="1" thickBot="1">
      <c r="A226" s="146"/>
      <c r="B226" s="146"/>
      <c r="C226" s="135"/>
      <c r="D226" s="104"/>
      <c r="E226" s="160" t="s">
        <v>338</v>
      </c>
      <c r="F226" s="174"/>
      <c r="G226" s="161"/>
      <c r="H226" s="168"/>
      <c r="I226" s="167"/>
      <c r="J226" s="167"/>
      <c r="K226" s="167"/>
      <c r="L226" s="167"/>
      <c r="M226" s="168"/>
      <c r="N226" s="168"/>
      <c r="O226" s="168"/>
      <c r="P226" s="168"/>
      <c r="Q226" s="168"/>
      <c r="R226" s="161"/>
      <c r="S226" s="161"/>
      <c r="T226" s="168"/>
      <c r="U226" s="168"/>
      <c r="V226" s="162"/>
      <c r="W226" s="105"/>
      <c r="AA226" s="155"/>
      <c r="AB226" s="155"/>
    </row>
    <row r="227" spans="1:28" s="103" customFormat="1" ht="12" thickBot="1">
      <c r="A227" s="146"/>
      <c r="B227" s="146"/>
      <c r="D227" s="104"/>
      <c r="E227" s="114"/>
      <c r="F227" s="172" t="s">
        <v>190</v>
      </c>
      <c r="G227" s="150" t="s">
        <v>127</v>
      </c>
      <c r="H227" s="151"/>
      <c r="I227" s="99"/>
      <c r="J227" s="99"/>
      <c r="K227" s="99"/>
      <c r="L227" s="99"/>
      <c r="M227" s="99"/>
      <c r="N227" s="99"/>
      <c r="O227" s="99"/>
      <c r="P227" s="99"/>
      <c r="Q227" s="99"/>
      <c r="R227" s="99"/>
      <c r="S227" s="99"/>
      <c r="T227" s="99"/>
      <c r="U227" s="99"/>
      <c r="V227" s="100"/>
      <c r="W227" s="105"/>
      <c r="AA227" s="155"/>
      <c r="AB227" s="155"/>
    </row>
    <row r="228" spans="1:28" s="103" customFormat="1" ht="12" thickBot="1">
      <c r="A228" s="146"/>
      <c r="B228" s="146"/>
      <c r="C228" s="135" t="s">
        <v>604</v>
      </c>
      <c r="D228" s="104"/>
      <c r="E228" s="176" t="s">
        <v>339</v>
      </c>
      <c r="F228" s="165" t="s">
        <v>217</v>
      </c>
      <c r="G228" s="119">
        <f>SUM(G229:G230)</f>
        <v>0</v>
      </c>
      <c r="H228" s="113"/>
      <c r="I228" s="119">
        <f aca="true" t="shared" si="90" ref="I228:N228">SUMIF($H229:$H230,"=Всего по объекту",I229:I230)</f>
        <v>0</v>
      </c>
      <c r="J228" s="119">
        <f t="shared" si="90"/>
        <v>0</v>
      </c>
      <c r="K228" s="119">
        <f t="shared" si="90"/>
        <v>0</v>
      </c>
      <c r="L228" s="119">
        <f t="shared" si="90"/>
        <v>0</v>
      </c>
      <c r="M228" s="119">
        <f t="shared" si="90"/>
        <v>0</v>
      </c>
      <c r="N228" s="119">
        <f t="shared" si="90"/>
        <v>0</v>
      </c>
      <c r="O228" s="119">
        <f>SUM(O229:O230)</f>
        <v>0</v>
      </c>
      <c r="P228" s="119">
        <f>SUM(P229:P230)</f>
        <v>0</v>
      </c>
      <c r="Q228" s="119">
        <f>SUM(Q229:Q230)</f>
        <v>0</v>
      </c>
      <c r="R228" s="119">
        <f>J228-I228</f>
        <v>0</v>
      </c>
      <c r="S228" s="119">
        <f>IF(I228=0,0,ABS(R228/I228*100))</f>
        <v>0</v>
      </c>
      <c r="T228" s="119">
        <f>SUM(T229:T230)</f>
        <v>0</v>
      </c>
      <c r="U228" s="119">
        <f>SUM(U229:U230)</f>
        <v>0</v>
      </c>
      <c r="V228" s="148"/>
      <c r="W228" s="105"/>
      <c r="AA228" s="155"/>
      <c r="AB228" s="155"/>
    </row>
    <row r="229" spans="1:28" s="103" customFormat="1" ht="12" hidden="1" thickBot="1">
      <c r="A229" s="146"/>
      <c r="B229" s="146"/>
      <c r="C229" s="135"/>
      <c r="D229" s="104"/>
      <c r="E229" s="160" t="s">
        <v>340</v>
      </c>
      <c r="F229" s="174"/>
      <c r="G229" s="161"/>
      <c r="H229" s="168"/>
      <c r="I229" s="167"/>
      <c r="J229" s="167"/>
      <c r="K229" s="167"/>
      <c r="L229" s="167"/>
      <c r="M229" s="168"/>
      <c r="N229" s="168"/>
      <c r="O229" s="168"/>
      <c r="P229" s="168"/>
      <c r="Q229" s="168"/>
      <c r="R229" s="161"/>
      <c r="S229" s="161"/>
      <c r="T229" s="168"/>
      <c r="U229" s="168"/>
      <c r="V229" s="162"/>
      <c r="W229" s="105"/>
      <c r="AA229" s="155"/>
      <c r="AB229" s="155"/>
    </row>
    <row r="230" spans="1:28" s="103" customFormat="1" ht="12" thickBot="1">
      <c r="A230" s="146"/>
      <c r="B230" s="146"/>
      <c r="D230" s="104"/>
      <c r="E230" s="114"/>
      <c r="F230" s="172" t="s">
        <v>190</v>
      </c>
      <c r="G230" s="150" t="s">
        <v>127</v>
      </c>
      <c r="H230" s="151"/>
      <c r="I230" s="99"/>
      <c r="J230" s="99"/>
      <c r="K230" s="99"/>
      <c r="L230" s="99"/>
      <c r="M230" s="99"/>
      <c r="N230" s="99"/>
      <c r="O230" s="99"/>
      <c r="P230" s="99"/>
      <c r="Q230" s="99"/>
      <c r="R230" s="99"/>
      <c r="S230" s="99"/>
      <c r="T230" s="99"/>
      <c r="U230" s="99"/>
      <c r="V230" s="100"/>
      <c r="W230" s="105"/>
      <c r="AA230" s="155"/>
      <c r="AB230" s="155"/>
    </row>
    <row r="231" spans="1:28" s="103" customFormat="1" ht="12" thickBot="1">
      <c r="A231" s="146"/>
      <c r="B231" s="146"/>
      <c r="C231" s="135" t="s">
        <v>604</v>
      </c>
      <c r="D231" s="104"/>
      <c r="E231" s="176" t="s">
        <v>341</v>
      </c>
      <c r="F231" s="165" t="s">
        <v>220</v>
      </c>
      <c r="G231" s="119">
        <f>SUM(G232:G233)</f>
        <v>0</v>
      </c>
      <c r="H231" s="113"/>
      <c r="I231" s="119">
        <f aca="true" t="shared" si="91" ref="I231:N231">SUMIF($H232:$H233,"=Всего по объекту",I232:I233)</f>
        <v>0</v>
      </c>
      <c r="J231" s="119">
        <f t="shared" si="91"/>
        <v>0</v>
      </c>
      <c r="K231" s="119">
        <f t="shared" si="91"/>
        <v>0</v>
      </c>
      <c r="L231" s="119">
        <f t="shared" si="91"/>
        <v>0</v>
      </c>
      <c r="M231" s="119">
        <f t="shared" si="91"/>
        <v>0</v>
      </c>
      <c r="N231" s="119">
        <f t="shared" si="91"/>
        <v>0</v>
      </c>
      <c r="O231" s="119">
        <f>SUM(O232:O233)</f>
        <v>0</v>
      </c>
      <c r="P231" s="119">
        <f>SUM(P232:P233)</f>
        <v>0</v>
      </c>
      <c r="Q231" s="119">
        <f>SUM(Q232:Q233)</f>
        <v>0</v>
      </c>
      <c r="R231" s="119">
        <f>J231-I231</f>
        <v>0</v>
      </c>
      <c r="S231" s="119">
        <f>IF(I231=0,0,ABS(R231/I231*100))</f>
        <v>0</v>
      </c>
      <c r="T231" s="119">
        <f>SUM(T232:T233)</f>
        <v>0</v>
      </c>
      <c r="U231" s="119">
        <f>SUM(U232:U233)</f>
        <v>0</v>
      </c>
      <c r="V231" s="148"/>
      <c r="W231" s="105"/>
      <c r="AA231" s="155"/>
      <c r="AB231" s="155"/>
    </row>
    <row r="232" spans="1:28" s="103" customFormat="1" ht="12" hidden="1" thickBot="1">
      <c r="A232" s="146"/>
      <c r="B232" s="146"/>
      <c r="C232" s="135"/>
      <c r="D232" s="104"/>
      <c r="E232" s="160" t="s">
        <v>342</v>
      </c>
      <c r="F232" s="174"/>
      <c r="G232" s="161"/>
      <c r="H232" s="168"/>
      <c r="I232" s="167"/>
      <c r="J232" s="167"/>
      <c r="K232" s="167"/>
      <c r="L232" s="167"/>
      <c r="M232" s="168"/>
      <c r="N232" s="168"/>
      <c r="O232" s="168"/>
      <c r="P232" s="168"/>
      <c r="Q232" s="168"/>
      <c r="R232" s="161"/>
      <c r="S232" s="161"/>
      <c r="T232" s="168"/>
      <c r="U232" s="168"/>
      <c r="V232" s="162"/>
      <c r="W232" s="105"/>
      <c r="AA232" s="155"/>
      <c r="AB232" s="155"/>
    </row>
    <row r="233" spans="1:28" s="103" customFormat="1" ht="12" thickBot="1">
      <c r="A233" s="146"/>
      <c r="B233" s="146"/>
      <c r="D233" s="104"/>
      <c r="E233" s="114"/>
      <c r="F233" s="172" t="s">
        <v>190</v>
      </c>
      <c r="G233" s="150" t="s">
        <v>127</v>
      </c>
      <c r="H233" s="151"/>
      <c r="I233" s="99"/>
      <c r="J233" s="99"/>
      <c r="K233" s="99"/>
      <c r="L233" s="99"/>
      <c r="M233" s="99"/>
      <c r="N233" s="99"/>
      <c r="O233" s="99"/>
      <c r="P233" s="99"/>
      <c r="Q233" s="99"/>
      <c r="R233" s="99"/>
      <c r="S233" s="99"/>
      <c r="T233" s="99"/>
      <c r="U233" s="99"/>
      <c r="V233" s="100"/>
      <c r="W233" s="105"/>
      <c r="AA233" s="155"/>
      <c r="AB233" s="155"/>
    </row>
    <row r="234" spans="1:28" s="103" customFormat="1" ht="12" thickBot="1">
      <c r="A234" s="146"/>
      <c r="B234" s="146"/>
      <c r="C234" s="135" t="s">
        <v>604</v>
      </c>
      <c r="D234" s="104"/>
      <c r="E234" s="176" t="s">
        <v>343</v>
      </c>
      <c r="F234" s="164" t="s">
        <v>222</v>
      </c>
      <c r="G234" s="119">
        <f>SUM(G235:G236)</f>
        <v>0</v>
      </c>
      <c r="H234" s="113"/>
      <c r="I234" s="119">
        <f aca="true" t="shared" si="92" ref="I234:N234">SUMIF($H235:$H236,"=Всего по объекту",I235:I236)</f>
        <v>0</v>
      </c>
      <c r="J234" s="119">
        <f t="shared" si="92"/>
        <v>0</v>
      </c>
      <c r="K234" s="119">
        <f t="shared" si="92"/>
        <v>0</v>
      </c>
      <c r="L234" s="119">
        <f t="shared" si="92"/>
        <v>0</v>
      </c>
      <c r="M234" s="119">
        <f t="shared" si="92"/>
        <v>0</v>
      </c>
      <c r="N234" s="119">
        <f t="shared" si="92"/>
        <v>0</v>
      </c>
      <c r="O234" s="119">
        <f>SUM(O235:O236)</f>
        <v>0</v>
      </c>
      <c r="P234" s="119">
        <f>SUM(P235:P236)</f>
        <v>0</v>
      </c>
      <c r="Q234" s="119">
        <f>SUM(Q235:Q236)</f>
        <v>0</v>
      </c>
      <c r="R234" s="119">
        <f>J234-I234</f>
        <v>0</v>
      </c>
      <c r="S234" s="119">
        <f>IF(I234=0,0,ABS(R234/I234*100))</f>
        <v>0</v>
      </c>
      <c r="T234" s="119">
        <f>SUM(T235:T236)</f>
        <v>0</v>
      </c>
      <c r="U234" s="119">
        <f>SUM(U235:U236)</f>
        <v>0</v>
      </c>
      <c r="V234" s="148"/>
      <c r="W234" s="105"/>
      <c r="AA234" s="155"/>
      <c r="AB234" s="155"/>
    </row>
    <row r="235" spans="1:28" s="103" customFormat="1" ht="12" hidden="1" thickBot="1">
      <c r="A235" s="146"/>
      <c r="B235" s="146"/>
      <c r="C235" s="135"/>
      <c r="D235" s="104"/>
      <c r="E235" s="160" t="s">
        <v>344</v>
      </c>
      <c r="F235" s="175"/>
      <c r="G235" s="161"/>
      <c r="H235" s="168"/>
      <c r="I235" s="167"/>
      <c r="J235" s="167"/>
      <c r="K235" s="167"/>
      <c r="L235" s="167"/>
      <c r="M235" s="168"/>
      <c r="N235" s="168"/>
      <c r="O235" s="168"/>
      <c r="P235" s="168"/>
      <c r="Q235" s="168"/>
      <c r="R235" s="161"/>
      <c r="S235" s="161"/>
      <c r="T235" s="168"/>
      <c r="U235" s="168"/>
      <c r="V235" s="162"/>
      <c r="W235" s="105"/>
      <c r="AA235" s="155"/>
      <c r="AB235" s="155"/>
    </row>
    <row r="236" spans="1:28" s="103" customFormat="1" ht="12" thickBot="1">
      <c r="A236" s="146"/>
      <c r="B236" s="146"/>
      <c r="D236" s="104"/>
      <c r="E236" s="114"/>
      <c r="F236" s="141" t="s">
        <v>190</v>
      </c>
      <c r="G236" s="150" t="s">
        <v>127</v>
      </c>
      <c r="H236" s="151"/>
      <c r="I236" s="99"/>
      <c r="J236" s="99"/>
      <c r="K236" s="99"/>
      <c r="L236" s="99"/>
      <c r="M236" s="99"/>
      <c r="N236" s="99"/>
      <c r="O236" s="99"/>
      <c r="P236" s="99"/>
      <c r="Q236" s="99"/>
      <c r="R236" s="99"/>
      <c r="S236" s="99"/>
      <c r="T236" s="99"/>
      <c r="U236" s="99"/>
      <c r="V236" s="100"/>
      <c r="W236" s="105"/>
      <c r="AA236" s="155"/>
      <c r="AB236" s="155"/>
    </row>
    <row r="237" spans="1:28" s="103" customFormat="1" ht="12" thickBot="1">
      <c r="A237" s="233"/>
      <c r="B237" s="233"/>
      <c r="C237" s="135" t="s">
        <v>604</v>
      </c>
      <c r="D237" s="104"/>
      <c r="E237" s="181" t="s">
        <v>70</v>
      </c>
      <c r="F237" s="182" t="s">
        <v>345</v>
      </c>
      <c r="G237" s="234">
        <f>SUM(G238:G239)</f>
        <v>0</v>
      </c>
      <c r="H237" s="235"/>
      <c r="I237" s="234">
        <f aca="true" t="shared" si="93" ref="I237:N237">SUMIF($H238:$H239,"=Всего по объекту",I238:I239)</f>
        <v>0</v>
      </c>
      <c r="J237" s="234">
        <f t="shared" si="93"/>
        <v>0</v>
      </c>
      <c r="K237" s="234">
        <f t="shared" si="93"/>
        <v>0</v>
      </c>
      <c r="L237" s="234">
        <f t="shared" si="93"/>
        <v>0</v>
      </c>
      <c r="M237" s="234">
        <f t="shared" si="93"/>
        <v>0</v>
      </c>
      <c r="N237" s="234">
        <f t="shared" si="93"/>
        <v>0</v>
      </c>
      <c r="O237" s="234">
        <f>SUM(O238:O239)</f>
        <v>0</v>
      </c>
      <c r="P237" s="234">
        <f>SUM(P238:P239)</f>
        <v>0</v>
      </c>
      <c r="Q237" s="234">
        <f>SUM(Q238:Q239)</f>
        <v>0</v>
      </c>
      <c r="R237" s="234">
        <f>J237-I237</f>
        <v>0</v>
      </c>
      <c r="S237" s="234">
        <f>IF(I237=0,0,ABS(R237/I237*100))</f>
        <v>0</v>
      </c>
      <c r="T237" s="234">
        <f>SUM(T238:T239)</f>
        <v>0</v>
      </c>
      <c r="U237" s="234">
        <f>SUM(U238:U239)</f>
        <v>0</v>
      </c>
      <c r="V237" s="128"/>
      <c r="W237" s="105"/>
      <c r="AA237" s="155"/>
      <c r="AB237" s="155"/>
    </row>
    <row r="238" spans="1:28" s="103" customFormat="1" ht="12" hidden="1" thickBot="1">
      <c r="A238" s="146"/>
      <c r="B238" s="146"/>
      <c r="C238" s="135"/>
      <c r="D238" s="104"/>
      <c r="E238" s="160" t="s">
        <v>116</v>
      </c>
      <c r="F238" s="180"/>
      <c r="G238" s="161"/>
      <c r="H238" s="168"/>
      <c r="I238" s="167"/>
      <c r="J238" s="167"/>
      <c r="K238" s="167"/>
      <c r="L238" s="167"/>
      <c r="M238" s="168"/>
      <c r="N238" s="168"/>
      <c r="O238" s="168"/>
      <c r="P238" s="168"/>
      <c r="Q238" s="168"/>
      <c r="R238" s="161"/>
      <c r="S238" s="161"/>
      <c r="T238" s="168"/>
      <c r="U238" s="168"/>
      <c r="V238" s="162"/>
      <c r="W238" s="105"/>
      <c r="AA238" s="155"/>
      <c r="AB238" s="155"/>
    </row>
    <row r="239" spans="1:28" s="103" customFormat="1" ht="12" thickBot="1">
      <c r="A239" s="146"/>
      <c r="B239" s="146"/>
      <c r="D239" s="104"/>
      <c r="E239" s="114"/>
      <c r="F239" s="140" t="s">
        <v>190</v>
      </c>
      <c r="G239" s="150" t="s">
        <v>127</v>
      </c>
      <c r="H239" s="151"/>
      <c r="I239" s="99"/>
      <c r="J239" s="99"/>
      <c r="K239" s="99"/>
      <c r="L239" s="99"/>
      <c r="M239" s="99"/>
      <c r="N239" s="99"/>
      <c r="O239" s="99"/>
      <c r="P239" s="99"/>
      <c r="Q239" s="99"/>
      <c r="R239" s="99"/>
      <c r="S239" s="99"/>
      <c r="T239" s="99"/>
      <c r="U239" s="99"/>
      <c r="V239" s="100"/>
      <c r="W239" s="105"/>
      <c r="AA239" s="155"/>
      <c r="AB239" s="155"/>
    </row>
    <row r="240" spans="1:28" s="103" customFormat="1" ht="11.25">
      <c r="A240" s="146"/>
      <c r="B240" s="146"/>
      <c r="C240" s="135"/>
      <c r="D240" s="104"/>
      <c r="E240" s="183"/>
      <c r="F240" s="184" t="s">
        <v>346</v>
      </c>
      <c r="G240" s="161"/>
      <c r="H240" s="168"/>
      <c r="I240" s="167"/>
      <c r="J240" s="167"/>
      <c r="K240" s="167"/>
      <c r="L240" s="167"/>
      <c r="M240" s="168"/>
      <c r="N240" s="168"/>
      <c r="O240" s="168"/>
      <c r="P240" s="168"/>
      <c r="Q240" s="168"/>
      <c r="R240" s="161"/>
      <c r="S240" s="161"/>
      <c r="T240" s="168"/>
      <c r="U240" s="168"/>
      <c r="V240" s="162"/>
      <c r="W240" s="105"/>
      <c r="AA240" s="155"/>
      <c r="AB240" s="155"/>
    </row>
    <row r="241" spans="1:28" s="103" customFormat="1" ht="23.25" thickBot="1">
      <c r="A241" s="233"/>
      <c r="B241" s="233"/>
      <c r="C241" s="135" t="s">
        <v>604</v>
      </c>
      <c r="D241" s="104"/>
      <c r="E241" s="181" t="s">
        <v>71</v>
      </c>
      <c r="F241" s="185" t="s">
        <v>347</v>
      </c>
      <c r="G241" s="234">
        <f>SUM(G242:G243)</f>
        <v>0</v>
      </c>
      <c r="H241" s="235"/>
      <c r="I241" s="234">
        <f aca="true" t="shared" si="94" ref="I241:N241">SUMIF($H242:$H243,"=Всего по объекту",I242:I243)</f>
        <v>0</v>
      </c>
      <c r="J241" s="234">
        <f t="shared" si="94"/>
        <v>0</v>
      </c>
      <c r="K241" s="234">
        <f t="shared" si="94"/>
        <v>0</v>
      </c>
      <c r="L241" s="234">
        <f t="shared" si="94"/>
        <v>0</v>
      </c>
      <c r="M241" s="234">
        <f t="shared" si="94"/>
        <v>0</v>
      </c>
      <c r="N241" s="234">
        <f t="shared" si="94"/>
        <v>0</v>
      </c>
      <c r="O241" s="234">
        <f>SUM(O242:O243)</f>
        <v>0</v>
      </c>
      <c r="P241" s="234">
        <f>SUM(P242:P243)</f>
        <v>0</v>
      </c>
      <c r="Q241" s="234">
        <f>SUM(Q242:Q243)</f>
        <v>0</v>
      </c>
      <c r="R241" s="234">
        <f>J241-I241</f>
        <v>0</v>
      </c>
      <c r="S241" s="234">
        <f>IF(I241=0,0,ABS(R241/I241*100))</f>
        <v>0</v>
      </c>
      <c r="T241" s="234">
        <f>SUM(T242:T243)</f>
        <v>0</v>
      </c>
      <c r="U241" s="234">
        <f>SUM(U242:U243)</f>
        <v>0</v>
      </c>
      <c r="V241" s="128"/>
      <c r="W241" s="105"/>
      <c r="AA241" s="155"/>
      <c r="AB241" s="155"/>
    </row>
    <row r="242" spans="1:28" s="103" customFormat="1" ht="12" hidden="1" thickBot="1">
      <c r="A242" s="146"/>
      <c r="B242" s="146"/>
      <c r="C242" s="135"/>
      <c r="D242" s="104"/>
      <c r="E242" s="160" t="s">
        <v>117</v>
      </c>
      <c r="F242" s="180"/>
      <c r="G242" s="161"/>
      <c r="H242" s="168"/>
      <c r="I242" s="167"/>
      <c r="J242" s="167"/>
      <c r="K242" s="167"/>
      <c r="L242" s="167"/>
      <c r="M242" s="168"/>
      <c r="N242" s="168"/>
      <c r="O242" s="168"/>
      <c r="P242" s="168"/>
      <c r="Q242" s="168"/>
      <c r="R242" s="161"/>
      <c r="S242" s="161"/>
      <c r="T242" s="168"/>
      <c r="U242" s="168"/>
      <c r="V242" s="162"/>
      <c r="W242" s="105"/>
      <c r="AA242" s="155"/>
      <c r="AB242" s="155"/>
    </row>
    <row r="243" spans="1:28" s="103" customFormat="1" ht="12" thickBot="1">
      <c r="A243" s="146"/>
      <c r="B243" s="146"/>
      <c r="D243" s="104"/>
      <c r="E243" s="114"/>
      <c r="F243" s="140" t="s">
        <v>190</v>
      </c>
      <c r="G243" s="150" t="s">
        <v>127</v>
      </c>
      <c r="H243" s="151"/>
      <c r="I243" s="99"/>
      <c r="J243" s="99"/>
      <c r="K243" s="99"/>
      <c r="L243" s="99"/>
      <c r="M243" s="99"/>
      <c r="N243" s="99"/>
      <c r="O243" s="99"/>
      <c r="P243" s="99"/>
      <c r="Q243" s="99"/>
      <c r="R243" s="99"/>
      <c r="S243" s="99"/>
      <c r="T243" s="99"/>
      <c r="U243" s="99"/>
      <c r="V243" s="100"/>
      <c r="W243" s="105"/>
      <c r="AA243" s="155"/>
      <c r="AB243" s="155"/>
    </row>
    <row r="244" spans="1:28" s="103" customFormat="1" ht="11.25">
      <c r="A244" s="146"/>
      <c r="B244" s="146"/>
      <c r="D244" s="104"/>
      <c r="E244" s="143"/>
      <c r="F244" s="144"/>
      <c r="G244" s="145"/>
      <c r="H244" s="145"/>
      <c r="I244" s="145"/>
      <c r="J244" s="145"/>
      <c r="K244" s="145"/>
      <c r="L244" s="145"/>
      <c r="M244" s="145"/>
      <c r="N244" s="145"/>
      <c r="O244" s="145"/>
      <c r="P244" s="145"/>
      <c r="Q244" s="145"/>
      <c r="R244" s="145"/>
      <c r="S244" s="145"/>
      <c r="T244" s="145"/>
      <c r="U244" s="145"/>
      <c r="V244" s="145"/>
      <c r="W244" s="105"/>
      <c r="AA244" s="155"/>
      <c r="AB244" s="155"/>
    </row>
    <row r="245" spans="1:28" s="103" customFormat="1" ht="11.25">
      <c r="A245" s="146"/>
      <c r="B245" s="146"/>
      <c r="D245" s="104"/>
      <c r="E245" s="125" t="s">
        <v>107</v>
      </c>
      <c r="F245" s="126" t="s">
        <v>201</v>
      </c>
      <c r="G245" s="122"/>
      <c r="H245" s="122"/>
      <c r="I245" s="122"/>
      <c r="J245" s="122"/>
      <c r="K245" s="122"/>
      <c r="L245" s="122"/>
      <c r="M245" s="122"/>
      <c r="N245" s="122"/>
      <c r="O245" s="122"/>
      <c r="P245" s="122"/>
      <c r="Q245" s="122"/>
      <c r="R245" s="122"/>
      <c r="S245" s="122"/>
      <c r="T245" s="122"/>
      <c r="U245" s="122"/>
      <c r="V245" s="122"/>
      <c r="W245" s="105"/>
      <c r="AA245" s="155"/>
      <c r="AB245" s="155"/>
    </row>
    <row r="246" spans="1:28" s="103" customFormat="1" ht="11.25">
      <c r="A246" s="146"/>
      <c r="B246" s="146"/>
      <c r="D246" s="104"/>
      <c r="E246" s="125" t="s">
        <v>108</v>
      </c>
      <c r="F246" s="126" t="s">
        <v>202</v>
      </c>
      <c r="G246" s="122"/>
      <c r="H246" s="122"/>
      <c r="I246" s="122"/>
      <c r="J246" s="122"/>
      <c r="K246" s="122"/>
      <c r="L246" s="122"/>
      <c r="M246" s="122"/>
      <c r="N246" s="122"/>
      <c r="O246" s="122"/>
      <c r="P246" s="122"/>
      <c r="Q246" s="122"/>
      <c r="R246" s="122"/>
      <c r="S246" s="122"/>
      <c r="T246" s="122"/>
      <c r="U246" s="122"/>
      <c r="V246" s="122"/>
      <c r="W246" s="105"/>
      <c r="AA246" s="155"/>
      <c r="AB246" s="155"/>
    </row>
    <row r="247" spans="1:28" s="103" customFormat="1" ht="11.25">
      <c r="A247" s="146"/>
      <c r="B247" s="146"/>
      <c r="D247" s="104"/>
      <c r="E247" s="125" t="s">
        <v>203</v>
      </c>
      <c r="F247" s="126" t="s">
        <v>204</v>
      </c>
      <c r="G247" s="122"/>
      <c r="H247" s="122"/>
      <c r="I247" s="122"/>
      <c r="J247" s="122"/>
      <c r="K247" s="122"/>
      <c r="L247" s="122"/>
      <c r="M247" s="122"/>
      <c r="N247" s="122"/>
      <c r="O247" s="122"/>
      <c r="P247" s="122"/>
      <c r="Q247" s="122"/>
      <c r="R247" s="122"/>
      <c r="S247" s="122"/>
      <c r="T247" s="122"/>
      <c r="U247" s="122"/>
      <c r="V247" s="122"/>
      <c r="W247" s="105"/>
      <c r="AA247" s="155"/>
      <c r="AB247" s="155"/>
    </row>
    <row r="248" spans="1:28" s="103" customFormat="1" ht="11.25">
      <c r="A248" s="146"/>
      <c r="B248" s="146"/>
      <c r="D248" s="104"/>
      <c r="E248" s="125"/>
      <c r="F248" s="126"/>
      <c r="G248" s="122"/>
      <c r="H248" s="122"/>
      <c r="I248" s="122"/>
      <c r="J248" s="122"/>
      <c r="K248" s="122"/>
      <c r="L248" s="122"/>
      <c r="M248" s="122"/>
      <c r="N248" s="122"/>
      <c r="O248" s="122"/>
      <c r="P248" s="122"/>
      <c r="Q248" s="122"/>
      <c r="R248" s="122"/>
      <c r="S248" s="122"/>
      <c r="T248" s="122"/>
      <c r="U248" s="122"/>
      <c r="V248" s="122"/>
      <c r="W248" s="105"/>
      <c r="AA248" s="155"/>
      <c r="AB248" s="155"/>
    </row>
    <row r="249" spans="1:28" s="103" customFormat="1" ht="11.25">
      <c r="A249" s="146"/>
      <c r="B249" s="146"/>
      <c r="D249" s="104"/>
      <c r="E249" s="125"/>
      <c r="F249" s="126" t="s">
        <v>205</v>
      </c>
      <c r="G249" s="122"/>
      <c r="H249" s="122"/>
      <c r="I249" s="122"/>
      <c r="J249" s="122"/>
      <c r="K249" s="122"/>
      <c r="L249" s="122"/>
      <c r="M249" s="122"/>
      <c r="N249" s="122"/>
      <c r="O249" s="122"/>
      <c r="P249" s="122"/>
      <c r="Q249" s="122"/>
      <c r="R249" s="122"/>
      <c r="S249" s="122"/>
      <c r="T249" s="122"/>
      <c r="U249" s="122"/>
      <c r="V249" s="122"/>
      <c r="W249" s="105"/>
      <c r="AA249" s="155"/>
      <c r="AB249" s="155"/>
    </row>
    <row r="250" spans="4:23" ht="11.25">
      <c r="D250" s="32"/>
      <c r="W250" s="107"/>
    </row>
    <row r="251" spans="4:22" ht="11.25">
      <c r="D251" s="34"/>
      <c r="E251" s="34"/>
      <c r="F251" s="34"/>
      <c r="G251" s="34"/>
      <c r="H251" s="34"/>
      <c r="I251" s="34"/>
      <c r="J251" s="34"/>
      <c r="K251" s="34"/>
      <c r="L251" s="34"/>
      <c r="M251" s="34"/>
      <c r="N251" s="34"/>
      <c r="O251" s="34"/>
      <c r="P251" s="34"/>
      <c r="Q251" s="34"/>
      <c r="R251" s="34"/>
      <c r="S251" s="34"/>
      <c r="T251" s="34"/>
      <c r="U251" s="34"/>
      <c r="V251" s="34"/>
    </row>
  </sheetData>
  <sheetProtection password="E4D4" sheet="1" objects="1" scenarios="1" formatColumns="0" formatRows="0"/>
  <mergeCells count="26">
    <mergeCell ref="M16:N16"/>
    <mergeCell ref="V16:V18"/>
    <mergeCell ref="R17:R18"/>
    <mergeCell ref="T17:U17"/>
    <mergeCell ref="M17:M18"/>
    <mergeCell ref="F16:F18"/>
    <mergeCell ref="G16:G18"/>
    <mergeCell ref="N17:N18"/>
    <mergeCell ref="I17:J17"/>
    <mergeCell ref="K17:L17"/>
    <mergeCell ref="Q16:Q18"/>
    <mergeCell ref="U5:W5"/>
    <mergeCell ref="U6:W6"/>
    <mergeCell ref="U7:W7"/>
    <mergeCell ref="V8:W8"/>
    <mergeCell ref="R16:U16"/>
    <mergeCell ref="O16:P16"/>
    <mergeCell ref="U4:W4"/>
    <mergeCell ref="I16:L16"/>
    <mergeCell ref="S17:S18"/>
    <mergeCell ref="D11:W11"/>
    <mergeCell ref="D12:W12"/>
    <mergeCell ref="O17:O18"/>
    <mergeCell ref="P17:P18"/>
    <mergeCell ref="H16:H18"/>
    <mergeCell ref="E16:E18"/>
  </mergeCells>
  <dataValidations count="1">
    <dataValidation type="whole" allowBlank="1" showInputMessage="1" showErrorMessage="1" sqref="H243 H239 H236 H233 H230 H227 H223 H179 H176 H173 H169 H166 H163 H160 H153 H150 H147 H144 H140 H49 H53 H56 H59 H87 H84 H81 H77 H74 H71 H68 H62 H46 H43 H40 H36 H33 H30 H27 H90 H94 H97 H100 H103 H106 H109 H112 H118 H121 H124 H127 H131 H134 H137 H182 H186 H189 H192 H195 H201 H204 H207 H210 H214 H217 H220">
      <formula1>0</formula1>
      <formula2>200</formula2>
    </dataValidation>
  </dataValidations>
  <hyperlinks>
    <hyperlink ref="F27" location="Ф.7.1!F1" display="Добавить"/>
    <hyperlink ref="C25" location="Ф.7.1!C1" display="+"/>
    <hyperlink ref="C28" location="Ф.7.1!C1" display="+"/>
    <hyperlink ref="C31" location="Ф.7.1!C1" display="+"/>
    <hyperlink ref="C34" location="Ф.7.1!C1" display="+"/>
    <hyperlink ref="C24" location="Ф.7.1!C1" display="+"/>
    <hyperlink ref="C38" location="Ф.7.1!C1" display="+"/>
    <hyperlink ref="C41" location="Ф.7.1!C1" display="+"/>
    <hyperlink ref="F43" location="Ф.7.1!F1" display="Добавить"/>
    <hyperlink ref="C44" location="Ф.7.1!C1" display="+"/>
    <hyperlink ref="C37" location="Ф.7.1!C1" display="+"/>
    <hyperlink ref="C47" location="Ф.7.1!C1" display="+"/>
    <hyperlink ref="C51" location="Ф.7.1!C1" display="+"/>
    <hyperlink ref="F53" location="Ф.7.1!F1" display="Добавить"/>
    <hyperlink ref="C54" location="Ф.7.1!C1" display="+"/>
    <hyperlink ref="C57" location="Ф.7.1!C1" display="+"/>
    <hyperlink ref="C60" location="Ф.7.1!C1" display="+"/>
    <hyperlink ref="F62" location="Ф.7.1!F1" display="Добавить"/>
    <hyperlink ref="C23" location="Ф.7.1!C1" display="+"/>
    <hyperlink ref="C22" location="Ф.7.1!C1" display="+"/>
    <hyperlink ref="C50" location="Ф.7.1!C1" display="+"/>
    <hyperlink ref="C66" location="Ф.7.1!C1" display="+"/>
    <hyperlink ref="C69" location="Ф.7.1!C1" display="+"/>
    <hyperlink ref="C72" location="Ф.7.1!C1" display="+"/>
    <hyperlink ref="C75" location="Ф.7.1!C1" display="+"/>
    <hyperlink ref="C65" location="Ф.7.1!C1" display="+"/>
    <hyperlink ref="C79" location="Ф.7.1!C1" display="+"/>
    <hyperlink ref="C82" location="Ф.7.1!C1" display="+"/>
    <hyperlink ref="C85" location="Ф.7.1!C1" display="+"/>
    <hyperlink ref="C78" location="Ф.7.1!C1" display="+"/>
    <hyperlink ref="C88" location="Ф.7.1!C1" display="+"/>
    <hyperlink ref="C92" location="Ф.7.1!C1" display="+"/>
    <hyperlink ref="F94" location="Ф.7.1!F1" display="Добавить"/>
    <hyperlink ref="C95" location="Ф.7.1!C1" display="+"/>
    <hyperlink ref="F97" location="Ф.7.1!F1" display="Добавить"/>
    <hyperlink ref="C98" location="Ф.7.1!C1" display="+"/>
    <hyperlink ref="C101" location="Ф.7.1!C1" display="+"/>
    <hyperlink ref="F103" location="Ф.7.1!F1" display="Добавить"/>
    <hyperlink ref="C64" location="Ф.7.1!C1" display="+"/>
    <hyperlink ref="C63" location="Ф.7.1!C1" display="+"/>
    <hyperlink ref="C91" location="Ф.7.1!C1" display="+"/>
    <hyperlink ref="C104" location="Ф.7.1!C1" display="+"/>
    <hyperlink ref="F106" location="Ф.7.1!F1" display="Добавить"/>
    <hyperlink ref="C107" location="Ф.7.1!C1" display="+"/>
    <hyperlink ref="C110" location="Ф.7.1!C1" display="+"/>
    <hyperlink ref="F118" location="Ф.7.1!F1" display="Добавить"/>
    <hyperlink ref="C116" location="Ф.7.1!C1" display="+"/>
    <hyperlink ref="C119" location="Ф.7.1!C1" display="+"/>
    <hyperlink ref="C122" location="Ф.7.1!C1" display="+"/>
    <hyperlink ref="C125" location="Ф.7.1!C1" display="+"/>
    <hyperlink ref="C115" location="Ф.7.1!C1" display="+"/>
    <hyperlink ref="C129" location="Ф.7.1!C1" display="+"/>
    <hyperlink ref="C132" location="Ф.7.1!C1" display="+"/>
    <hyperlink ref="C135" location="Ф.7.1!C1" display="+"/>
    <hyperlink ref="C128" location="Ф.7.1!C1" display="+"/>
    <hyperlink ref="C138" location="Ф.7.1!C1" display="+"/>
    <hyperlink ref="C142" location="Ф.7.1!C1" display="+"/>
    <hyperlink ref="F144" location="Ф.7.1!F1" display="Добавить"/>
    <hyperlink ref="C145" location="Ф.7.1!C1" display="+"/>
    <hyperlink ref="C148" location="Ф.7.1!C1" display="+"/>
    <hyperlink ref="C151" location="Ф.7.1!C1" display="+"/>
    <hyperlink ref="F153" location="Ф.7.1!F1" display="Добавить"/>
    <hyperlink ref="C114" location="Ф.7.1!C1" display="+"/>
    <hyperlink ref="C113" location="Ф.7.1!C1" display="+"/>
    <hyperlink ref="C141" location="Ф.7.1!C1" display="+"/>
    <hyperlink ref="F160" location="Ф.7.1!F1" display="Добавить"/>
    <hyperlink ref="C158" location="Ф.7.1!C1" display="+"/>
    <hyperlink ref="C161" location="Ф.7.1!C1" display="+"/>
    <hyperlink ref="C164" location="Ф.7.1!C1" display="+"/>
    <hyperlink ref="C167" location="Ф.7.1!C1" display="+"/>
    <hyperlink ref="C157" location="Ф.7.1!C1" display="+"/>
    <hyperlink ref="C171" location="Ф.7.1!C1" display="+"/>
    <hyperlink ref="C174" location="Ф.7.1!C1" display="+"/>
    <hyperlink ref="C177" location="Ф.7.1!C1" display="+"/>
    <hyperlink ref="C170" location="Ф.7.1!C1" display="+"/>
    <hyperlink ref="C180" location="Ф.7.1!C1" display="+"/>
    <hyperlink ref="C184" location="Ф.7.1!C1" display="+"/>
    <hyperlink ref="F186" location="Ф.7.1!F1" display="Добавить"/>
    <hyperlink ref="C187" location="Ф.7.1!C1" display="+"/>
    <hyperlink ref="C190" location="Ф.7.1!C1" display="+"/>
    <hyperlink ref="C193" location="Ф.7.1!C1" display="+"/>
    <hyperlink ref="F195" location="Ф.7.1!F1" display="Добавить"/>
    <hyperlink ref="C156" location="Ф.7.1!C1" display="+"/>
    <hyperlink ref="C155" location="Ф.7.1!C1" display="+"/>
    <hyperlink ref="C183" location="Ф.7.1!C1" display="+"/>
    <hyperlink ref="F201" location="Ф.7.1!F1" display="Добавить"/>
    <hyperlink ref="C199" location="Ф.7.1!C1" display="+"/>
    <hyperlink ref="C202" location="Ф.7.1!C1" display="+"/>
    <hyperlink ref="C205" location="Ф.7.1!C1" display="+"/>
    <hyperlink ref="C208" location="Ф.7.1!C1" display="+"/>
    <hyperlink ref="C198" location="Ф.7.1!C1" display="+"/>
    <hyperlink ref="C212" location="Ф.7.1!C1" display="+"/>
    <hyperlink ref="C215" location="Ф.7.1!C1" display="+"/>
    <hyperlink ref="C218" location="Ф.7.1!C1" display="+"/>
    <hyperlink ref="C211" location="Ф.7.1!C1" display="+"/>
    <hyperlink ref="C221" location="Ф.7.1!C1" display="+"/>
    <hyperlink ref="C225" location="Ф.7.1!C1" display="+"/>
    <hyperlink ref="F227" location="Ф.7.1!F1" display="Добавить"/>
    <hyperlink ref="C228" location="Ф.7.1!C1" display="+"/>
    <hyperlink ref="C231" location="Ф.7.1!C1" display="+"/>
    <hyperlink ref="C234" location="Ф.7.1!C1" display="+"/>
    <hyperlink ref="F236" location="Ф.7.1!F1" display="Добавить"/>
    <hyperlink ref="C197" location="Ф.7.1!C1" display="+"/>
    <hyperlink ref="C196" location="Ф.7.1!C1" display="+"/>
    <hyperlink ref="C224" location="Ф.7.1!C1" display="+"/>
    <hyperlink ref="C237" location="Ф.7.1!C1" display="+"/>
    <hyperlink ref="F239" location="Ф.7.1!F1" display="Добавить"/>
    <hyperlink ref="C241" location="Ф.7.1!C1" display="+"/>
    <hyperlink ref="F243" location="Ф.7.1!F1" display="Добавить"/>
    <hyperlink ref="F30" location="Ф.7.1!F1" display="Добавить"/>
    <hyperlink ref="F33" location="Ф.7.1!F1" display="Добавить"/>
    <hyperlink ref="F36" location="Ф.7.1!F1" display="Добавить"/>
    <hyperlink ref="F40" location="Ф.7.1!F1" display="Добавить"/>
    <hyperlink ref="F46" location="Ф.7.1!F1" display="Добавить"/>
    <hyperlink ref="F49" location="Ф.7.1!F1" display="Добавить"/>
    <hyperlink ref="F56" location="Ф.7.1!F1" display="Добавить"/>
    <hyperlink ref="F59" location="Ф.7.1!F1" display="Добавить"/>
    <hyperlink ref="F68" location="Ф.7.1!F1" display="Добавить"/>
    <hyperlink ref="F71" location="Ф.7.1!F1" display="Добавить"/>
    <hyperlink ref="F74" location="Ф.7.1!F1" display="Добавить"/>
    <hyperlink ref="F77" location="Ф.7.1!F1" display="Добавить"/>
    <hyperlink ref="F81" location="Ф.7.1!F1" display="Добавить"/>
    <hyperlink ref="F84" location="Ф.7.1!F1" display="Добавить"/>
    <hyperlink ref="F87" location="Ф.7.1!F1" display="Добавить"/>
    <hyperlink ref="F90" location="Ф.7.1!F1" display="Добавить"/>
    <hyperlink ref="F109" location="Ф.7.1!F1" display="Добавить"/>
    <hyperlink ref="F112" location="Ф.7.1!F1" display="Добавить"/>
    <hyperlink ref="F121" location="Ф.7.1!F1" display="Добавить"/>
    <hyperlink ref="F124" location="Ф.7.1!F1" display="Добавить"/>
    <hyperlink ref="F127" location="Ф.7.1!F1" display="Добавить"/>
    <hyperlink ref="F131" location="Ф.7.1!F1" display="Добавить"/>
    <hyperlink ref="F134" location="Ф.7.1!F1" display="Добавить"/>
    <hyperlink ref="F137" location="Ф.7.1!F1" display="Добавить"/>
    <hyperlink ref="F140" location="Ф.7.1!F1" display="Добавить"/>
    <hyperlink ref="F147" location="Ф.7.1!F1" display="Добавить"/>
    <hyperlink ref="F150" location="Ф.7.1!F1" display="Добавить"/>
    <hyperlink ref="F163" location="Ф.7.1!F1" display="Добавить"/>
    <hyperlink ref="F166" location="Ф.7.1!F1" display="Добавить"/>
    <hyperlink ref="F169" location="Ф.7.1!F1" display="Добавить"/>
    <hyperlink ref="F173" location="Ф.7.1!F1" display="Добавить"/>
    <hyperlink ref="F176" location="Ф.7.1!F1" display="Добавить"/>
    <hyperlink ref="F179" location="Ф.7.1!F1" display="Добавить"/>
    <hyperlink ref="F182" location="Ф.7.1!F1" display="Добавить"/>
    <hyperlink ref="F189" location="Ф.7.1!F1" display="Добавить"/>
    <hyperlink ref="F192" location="Ф.7.1!F1" display="Добавить"/>
    <hyperlink ref="F204" location="Ф.7.1!F1" display="Добавить"/>
    <hyperlink ref="F207" location="Ф.7.1!F1" display="Добавить"/>
    <hyperlink ref="F210" location="Ф.7.1!F1" display="Добавить"/>
    <hyperlink ref="F214" location="Ф.7.1!F1" display="Добавить"/>
    <hyperlink ref="F217" location="Ф.7.1!F1" display="Добавить"/>
    <hyperlink ref="F220" location="Ф.7.1!F1" display="Добавить"/>
    <hyperlink ref="F223" location="Ф.7.1!F1" display="Добавить"/>
    <hyperlink ref="F230" location="Ф.7.1!F1" display="Добавить"/>
    <hyperlink ref="F233" location="Ф.7.1!F1" display="Добавить"/>
    <hyperlink ref="F100" location="Ф.7.1!F1" display="Добавить"/>
  </hyperlinks>
  <printOptions/>
  <pageMargins left="0.7086614173228347" right="0.7086614173228347" top="0.7480314960629921" bottom="0.7480314960629921" header="0.31496062992125984" footer="0.31496062992125984"/>
  <pageSetup fitToHeight="1000" fitToWidth="1" horizontalDpi="600" verticalDpi="600" orientation="landscape" paperSize="9" scale="39" r:id="rId3"/>
  <ignoredErrors>
    <ignoredError sqref="G19:V19" numberStoredAsText="1"/>
  </ignoredErrors>
  <drawing r:id="rId2"/>
  <legacyDrawing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AT244"/>
  <sheetViews>
    <sheetView showGridLines="0" zoomScalePageLayoutView="0" workbookViewId="0" topLeftCell="A4">
      <pane xSplit="6" ySplit="16" topLeftCell="G20" activePane="bottomRight" state="frozen"/>
      <selection pane="topLeft" activeCell="C156" sqref="C156"/>
      <selection pane="topRight" activeCell="C156" sqref="C156"/>
      <selection pane="bottomLeft" activeCell="C156" sqref="C156"/>
      <selection pane="bottomRight" activeCell="G20" sqref="G20"/>
    </sheetView>
  </sheetViews>
  <sheetFormatPr defaultColWidth="9.140625" defaultRowHeight="11.25"/>
  <cols>
    <col min="1" max="2" width="9.57421875" style="146" hidden="1" customWidth="1"/>
    <col min="3" max="3" width="17.57421875" style="0" customWidth="1"/>
    <col min="5" max="5" width="11.7109375" style="0" bestFit="1" customWidth="1"/>
    <col min="6" max="6" width="51.57421875" style="0" customWidth="1"/>
    <col min="7" max="32" width="15.7109375" style="0" customWidth="1"/>
    <col min="33" max="33" width="16.28125" style="0" customWidth="1"/>
    <col min="34" max="39" width="15.7109375" style="0" customWidth="1"/>
    <col min="40" max="40" width="16.57421875" style="0" customWidth="1"/>
    <col min="45" max="46" width="9.140625" style="106" customWidth="1"/>
  </cols>
  <sheetData>
    <row r="1" spans="1:40" s="46" customFormat="1" ht="11.25" customHeight="1" hidden="1">
      <c r="A1" s="146">
        <f>ID</f>
        <v>27126047</v>
      </c>
      <c r="B1" s="146"/>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row>
    <row r="2" spans="1:40" s="46" customFormat="1" ht="11.25" customHeight="1" hidden="1">
      <c r="A2" s="146"/>
      <c r="B2" s="146"/>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row>
    <row r="3" spans="1:41" s="46" customFormat="1" ht="11.25" customHeight="1" hidden="1">
      <c r="A3" s="146"/>
      <c r="B3" s="146"/>
      <c r="AO3" s="60"/>
    </row>
    <row r="4" spans="1:41" s="106" customFormat="1" ht="34.5" customHeight="1">
      <c r="A4" s="146"/>
      <c r="B4" s="146"/>
      <c r="AM4" s="490" t="s">
        <v>392</v>
      </c>
      <c r="AN4" s="490"/>
      <c r="AO4" s="490"/>
    </row>
    <row r="5" spans="1:41" s="106" customFormat="1" ht="11.25">
      <c r="A5" s="146"/>
      <c r="B5" s="146"/>
      <c r="AM5" s="501" t="s">
        <v>160</v>
      </c>
      <c r="AN5" s="501"/>
      <c r="AO5" s="501"/>
    </row>
    <row r="6" spans="1:41" s="106" customFormat="1" ht="17.25" customHeight="1">
      <c r="A6" s="146"/>
      <c r="B6" s="146"/>
      <c r="AM6" s="502">
        <f>IF(B_POST="","",B_POST)</f>
      </c>
      <c r="AN6" s="502"/>
      <c r="AO6" s="502"/>
    </row>
    <row r="7" spans="1:41" s="106" customFormat="1" ht="17.25" customHeight="1">
      <c r="A7" s="146"/>
      <c r="B7" s="146"/>
      <c r="AM7" s="502">
        <f>IF(B_FIO="","",B_FIO)</f>
      </c>
      <c r="AN7" s="502"/>
      <c r="AO7" s="502"/>
    </row>
    <row r="8" spans="1:41" s="106" customFormat="1" ht="13.5" customHeight="1">
      <c r="A8" s="146"/>
      <c r="B8" s="146"/>
      <c r="AM8" s="110"/>
      <c r="AN8" s="503" t="s">
        <v>93</v>
      </c>
      <c r="AO8" s="503"/>
    </row>
    <row r="9" spans="1:41" s="106" customFormat="1" ht="11.25" customHeight="1">
      <c r="A9" s="146"/>
      <c r="B9" s="146"/>
      <c r="AM9" s="111"/>
      <c r="AN9" s="136" t="s">
        <v>94</v>
      </c>
      <c r="AO9" s="111"/>
    </row>
    <row r="10" ht="12" thickBot="1">
      <c r="AO10" s="109"/>
    </row>
    <row r="11" spans="4:41" ht="15" customHeight="1">
      <c r="D11" s="493" t="str">
        <f>"Отчет об исполнении основных этапов работ по реализации инвестиционной программы компании в "&amp;YEAR_PERIOD&amp;" году (представляется ежеквартально)"</f>
        <v>Отчет об исполнении основных этапов работ по реализации инвестиционной программы компании в  году (представляется ежеквартально)</v>
      </c>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5"/>
    </row>
    <row r="12" spans="4:41" ht="15" customHeight="1" thickBot="1">
      <c r="D12" s="452" t="str">
        <f>COMPANY&amp;", Факт за "&amp;YEAR_PERIOD&amp;" г. "&amp;MONTH_PERIOD</f>
        <v>, Факт за  г. </v>
      </c>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4"/>
    </row>
    <row r="13" spans="1:41" s="106" customFormat="1" ht="16.5" customHeight="1">
      <c r="A13" s="146"/>
      <c r="B13" s="146"/>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row>
    <row r="15" spans="4:41" ht="12" thickBot="1">
      <c r="D15" s="33"/>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7"/>
    </row>
    <row r="16" spans="4:41" ht="11.25" customHeight="1">
      <c r="D16" s="32"/>
      <c r="E16" s="510" t="s">
        <v>40</v>
      </c>
      <c r="F16" s="513" t="s">
        <v>162</v>
      </c>
      <c r="G16" s="422" t="s">
        <v>397</v>
      </c>
      <c r="H16" s="505"/>
      <c r="I16" s="505"/>
      <c r="J16" s="505"/>
      <c r="K16" s="505"/>
      <c r="L16" s="422" t="s">
        <v>398</v>
      </c>
      <c r="M16" s="505"/>
      <c r="N16" s="505"/>
      <c r="O16" s="505"/>
      <c r="P16" s="505"/>
      <c r="Q16" s="422" t="s">
        <v>399</v>
      </c>
      <c r="R16" s="505"/>
      <c r="S16" s="505"/>
      <c r="T16" s="505"/>
      <c r="U16" s="505"/>
      <c r="V16" s="422" t="s">
        <v>400</v>
      </c>
      <c r="W16" s="505"/>
      <c r="X16" s="505"/>
      <c r="Y16" s="505"/>
      <c r="Z16" s="505"/>
      <c r="AA16" s="425" t="s">
        <v>401</v>
      </c>
      <c r="AB16" s="426"/>
      <c r="AC16" s="426"/>
      <c r="AD16" s="426"/>
      <c r="AE16" s="426"/>
      <c r="AF16" s="426"/>
      <c r="AG16" s="426"/>
      <c r="AH16" s="426"/>
      <c r="AI16" s="426"/>
      <c r="AJ16" s="426"/>
      <c r="AK16" s="426"/>
      <c r="AL16" s="426"/>
      <c r="AM16" s="426"/>
      <c r="AN16" s="508"/>
      <c r="AO16" s="38"/>
    </row>
    <row r="17" spans="4:41" ht="11.25" customHeight="1">
      <c r="D17" s="32"/>
      <c r="E17" s="511"/>
      <c r="F17" s="489"/>
      <c r="G17" s="506"/>
      <c r="H17" s="507"/>
      <c r="I17" s="507"/>
      <c r="J17" s="507"/>
      <c r="K17" s="507"/>
      <c r="L17" s="506"/>
      <c r="M17" s="507"/>
      <c r="N17" s="507"/>
      <c r="O17" s="507"/>
      <c r="P17" s="507"/>
      <c r="Q17" s="506"/>
      <c r="R17" s="507"/>
      <c r="S17" s="507"/>
      <c r="T17" s="507"/>
      <c r="U17" s="507"/>
      <c r="V17" s="506"/>
      <c r="W17" s="507"/>
      <c r="X17" s="507"/>
      <c r="Y17" s="507"/>
      <c r="Z17" s="507"/>
      <c r="AA17" s="405" t="s">
        <v>402</v>
      </c>
      <c r="AB17" s="406"/>
      <c r="AC17" s="406"/>
      <c r="AD17" s="406"/>
      <c r="AE17" s="405" t="s">
        <v>213</v>
      </c>
      <c r="AF17" s="406"/>
      <c r="AG17" s="406"/>
      <c r="AH17" s="406"/>
      <c r="AI17" s="405" t="s">
        <v>403</v>
      </c>
      <c r="AJ17" s="406"/>
      <c r="AK17" s="406"/>
      <c r="AL17" s="406"/>
      <c r="AM17" s="406"/>
      <c r="AN17" s="509" t="s">
        <v>404</v>
      </c>
      <c r="AO17" s="38"/>
    </row>
    <row r="18" spans="4:41" ht="63.75" customHeight="1" thickBot="1">
      <c r="D18" s="32"/>
      <c r="E18" s="512"/>
      <c r="F18" s="514"/>
      <c r="G18" s="227" t="s">
        <v>388</v>
      </c>
      <c r="H18" s="227" t="s">
        <v>394</v>
      </c>
      <c r="I18" s="227" t="s">
        <v>395</v>
      </c>
      <c r="J18" s="228" t="s">
        <v>414</v>
      </c>
      <c r="K18" s="227" t="s">
        <v>396</v>
      </c>
      <c r="L18" s="227" t="s">
        <v>388</v>
      </c>
      <c r="M18" s="227" t="s">
        <v>394</v>
      </c>
      <c r="N18" s="227" t="s">
        <v>395</v>
      </c>
      <c r="O18" s="228" t="s">
        <v>414</v>
      </c>
      <c r="P18" s="227" t="s">
        <v>396</v>
      </c>
      <c r="Q18" s="227" t="s">
        <v>388</v>
      </c>
      <c r="R18" s="227" t="s">
        <v>394</v>
      </c>
      <c r="S18" s="227" t="s">
        <v>395</v>
      </c>
      <c r="T18" s="228" t="s">
        <v>414</v>
      </c>
      <c r="U18" s="227" t="s">
        <v>396</v>
      </c>
      <c r="V18" s="227" t="s">
        <v>388</v>
      </c>
      <c r="W18" s="227" t="s">
        <v>394</v>
      </c>
      <c r="X18" s="227" t="s">
        <v>395</v>
      </c>
      <c r="Y18" s="228" t="s">
        <v>414</v>
      </c>
      <c r="Z18" s="227" t="s">
        <v>396</v>
      </c>
      <c r="AA18" s="228" t="s">
        <v>412</v>
      </c>
      <c r="AB18" s="228" t="s">
        <v>411</v>
      </c>
      <c r="AC18" s="228" t="s">
        <v>405</v>
      </c>
      <c r="AD18" s="228" t="s">
        <v>406</v>
      </c>
      <c r="AE18" s="228" t="s">
        <v>412</v>
      </c>
      <c r="AF18" s="228" t="s">
        <v>411</v>
      </c>
      <c r="AG18" s="228" t="s">
        <v>413</v>
      </c>
      <c r="AH18" s="228" t="s">
        <v>407</v>
      </c>
      <c r="AI18" s="228" t="s">
        <v>412</v>
      </c>
      <c r="AJ18" s="228" t="s">
        <v>411</v>
      </c>
      <c r="AK18" s="228" t="s">
        <v>408</v>
      </c>
      <c r="AL18" s="228" t="s">
        <v>409</v>
      </c>
      <c r="AM18" s="228" t="s">
        <v>410</v>
      </c>
      <c r="AN18" s="404"/>
      <c r="AO18" s="38"/>
    </row>
    <row r="19" spans="4:41" ht="15.75" thickBot="1">
      <c r="D19" s="32"/>
      <c r="E19" s="158">
        <v>1</v>
      </c>
      <c r="F19" s="158">
        <v>2</v>
      </c>
      <c r="G19" s="158" t="s">
        <v>174</v>
      </c>
      <c r="H19" s="158" t="s">
        <v>175</v>
      </c>
      <c r="I19" s="158" t="s">
        <v>176</v>
      </c>
      <c r="J19" s="158" t="s">
        <v>177</v>
      </c>
      <c r="K19" s="158" t="s">
        <v>178</v>
      </c>
      <c r="L19" s="158" t="s">
        <v>179</v>
      </c>
      <c r="M19" s="158" t="s">
        <v>119</v>
      </c>
      <c r="N19" s="158" t="s">
        <v>120</v>
      </c>
      <c r="O19" s="158" t="s">
        <v>121</v>
      </c>
      <c r="P19" s="158" t="s">
        <v>122</v>
      </c>
      <c r="Q19" s="158" t="s">
        <v>123</v>
      </c>
      <c r="R19" s="158" t="s">
        <v>124</v>
      </c>
      <c r="S19" s="158" t="s">
        <v>125</v>
      </c>
      <c r="T19" s="158" t="s">
        <v>126</v>
      </c>
      <c r="U19" s="158" t="s">
        <v>180</v>
      </c>
      <c r="V19" s="158" t="s">
        <v>181</v>
      </c>
      <c r="W19" s="158" t="s">
        <v>415</v>
      </c>
      <c r="X19" s="158" t="s">
        <v>416</v>
      </c>
      <c r="Y19" s="158" t="s">
        <v>417</v>
      </c>
      <c r="Z19" s="158" t="s">
        <v>418</v>
      </c>
      <c r="AA19" s="158" t="s">
        <v>419</v>
      </c>
      <c r="AB19" s="158" t="s">
        <v>420</v>
      </c>
      <c r="AC19" s="158" t="s">
        <v>421</v>
      </c>
      <c r="AD19" s="158" t="s">
        <v>422</v>
      </c>
      <c r="AE19" s="158" t="s">
        <v>423</v>
      </c>
      <c r="AF19" s="158" t="s">
        <v>424</v>
      </c>
      <c r="AG19" s="158" t="s">
        <v>425</v>
      </c>
      <c r="AH19" s="158" t="s">
        <v>426</v>
      </c>
      <c r="AI19" s="158" t="s">
        <v>427</v>
      </c>
      <c r="AJ19" s="158" t="s">
        <v>428</v>
      </c>
      <c r="AK19" s="158" t="s">
        <v>429</v>
      </c>
      <c r="AL19" s="158" t="s">
        <v>430</v>
      </c>
      <c r="AM19" s="158" t="s">
        <v>431</v>
      </c>
      <c r="AN19" s="158" t="s">
        <v>432</v>
      </c>
      <c r="AO19" s="38"/>
    </row>
    <row r="20" spans="1:46" s="103" customFormat="1" ht="11.25">
      <c r="A20" s="146"/>
      <c r="B20" s="146"/>
      <c r="D20" s="104"/>
      <c r="E20" s="130"/>
      <c r="F20" s="131" t="s">
        <v>96</v>
      </c>
      <c r="G20" s="133">
        <f aca="true" t="shared" si="0" ref="G20:Z20">G21+G154</f>
        <v>0</v>
      </c>
      <c r="H20" s="133">
        <f t="shared" si="0"/>
        <v>0</v>
      </c>
      <c r="I20" s="133">
        <f t="shared" si="0"/>
        <v>0</v>
      </c>
      <c r="J20" s="133">
        <f t="shared" si="0"/>
        <v>0</v>
      </c>
      <c r="K20" s="133">
        <f t="shared" si="0"/>
        <v>0</v>
      </c>
      <c r="L20" s="133">
        <f t="shared" si="0"/>
        <v>0</v>
      </c>
      <c r="M20" s="133">
        <f t="shared" si="0"/>
        <v>0</v>
      </c>
      <c r="N20" s="133">
        <f t="shared" si="0"/>
        <v>0</v>
      </c>
      <c r="O20" s="133">
        <f t="shared" si="0"/>
        <v>0</v>
      </c>
      <c r="P20" s="133">
        <f t="shared" si="0"/>
        <v>0</v>
      </c>
      <c r="Q20" s="133">
        <f t="shared" si="0"/>
        <v>0</v>
      </c>
      <c r="R20" s="133">
        <f t="shared" si="0"/>
        <v>0</v>
      </c>
      <c r="S20" s="133">
        <f t="shared" si="0"/>
        <v>0</v>
      </c>
      <c r="T20" s="133">
        <f t="shared" si="0"/>
        <v>0</v>
      </c>
      <c r="U20" s="133">
        <f t="shared" si="0"/>
        <v>0</v>
      </c>
      <c r="V20" s="133">
        <f t="shared" si="0"/>
        <v>0</v>
      </c>
      <c r="W20" s="133">
        <f t="shared" si="0"/>
        <v>0</v>
      </c>
      <c r="X20" s="133">
        <f t="shared" si="0"/>
        <v>0</v>
      </c>
      <c r="Y20" s="133">
        <f t="shared" si="0"/>
        <v>0</v>
      </c>
      <c r="Z20" s="133">
        <f t="shared" si="0"/>
        <v>0</v>
      </c>
      <c r="AA20" s="229"/>
      <c r="AB20" s="229"/>
      <c r="AC20" s="229"/>
      <c r="AD20" s="229"/>
      <c r="AE20" s="229"/>
      <c r="AF20" s="229"/>
      <c r="AG20" s="229"/>
      <c r="AH20" s="133">
        <f>AH21+AH154</f>
        <v>0</v>
      </c>
      <c r="AI20" s="229"/>
      <c r="AJ20" s="229"/>
      <c r="AK20" s="229"/>
      <c r="AL20" s="229"/>
      <c r="AM20" s="133">
        <f>AM21+AM154</f>
        <v>0</v>
      </c>
      <c r="AN20" s="231"/>
      <c r="AO20" s="129"/>
      <c r="AS20" s="155"/>
      <c r="AT20" s="155"/>
    </row>
    <row r="21" spans="1:46" s="103" customFormat="1" ht="11.25">
      <c r="A21" s="146"/>
      <c r="B21" s="146"/>
      <c r="C21" s="135"/>
      <c r="D21" s="104"/>
      <c r="E21" s="120" t="s">
        <v>64</v>
      </c>
      <c r="F21" s="121" t="s">
        <v>163</v>
      </c>
      <c r="G21" s="234">
        <f aca="true" t="shared" si="1" ref="G21:Z21">G22+G63+G104+G107+G110+G113</f>
        <v>0</v>
      </c>
      <c r="H21" s="234">
        <f t="shared" si="1"/>
        <v>0</v>
      </c>
      <c r="I21" s="234">
        <f t="shared" si="1"/>
        <v>0</v>
      </c>
      <c r="J21" s="234">
        <f t="shared" si="1"/>
        <v>0</v>
      </c>
      <c r="K21" s="234">
        <f t="shared" si="1"/>
        <v>0</v>
      </c>
      <c r="L21" s="234">
        <f t="shared" si="1"/>
        <v>0</v>
      </c>
      <c r="M21" s="234">
        <f t="shared" si="1"/>
        <v>0</v>
      </c>
      <c r="N21" s="234">
        <f t="shared" si="1"/>
        <v>0</v>
      </c>
      <c r="O21" s="234">
        <f t="shared" si="1"/>
        <v>0</v>
      </c>
      <c r="P21" s="234">
        <f t="shared" si="1"/>
        <v>0</v>
      </c>
      <c r="Q21" s="234">
        <f t="shared" si="1"/>
        <v>0</v>
      </c>
      <c r="R21" s="234">
        <f t="shared" si="1"/>
        <v>0</v>
      </c>
      <c r="S21" s="234">
        <f t="shared" si="1"/>
        <v>0</v>
      </c>
      <c r="T21" s="234">
        <f t="shared" si="1"/>
        <v>0</v>
      </c>
      <c r="U21" s="234">
        <f t="shared" si="1"/>
        <v>0</v>
      </c>
      <c r="V21" s="234">
        <f t="shared" si="1"/>
        <v>0</v>
      </c>
      <c r="W21" s="234">
        <f t="shared" si="1"/>
        <v>0</v>
      </c>
      <c r="X21" s="234">
        <f t="shared" si="1"/>
        <v>0</v>
      </c>
      <c r="Y21" s="234">
        <f t="shared" si="1"/>
        <v>0</v>
      </c>
      <c r="Z21" s="234">
        <f t="shared" si="1"/>
        <v>0</v>
      </c>
      <c r="AA21" s="230"/>
      <c r="AB21" s="230"/>
      <c r="AC21" s="230"/>
      <c r="AD21" s="230"/>
      <c r="AE21" s="230"/>
      <c r="AF21" s="230"/>
      <c r="AG21" s="230"/>
      <c r="AH21" s="234">
        <f>AH22+AH63+AH104+AH107+AH110+AH113</f>
        <v>0</v>
      </c>
      <c r="AI21" s="230"/>
      <c r="AJ21" s="230"/>
      <c r="AK21" s="230"/>
      <c r="AL21" s="230"/>
      <c r="AM21" s="234">
        <f>AM22+AM63+AM104+AM107+AM110+AM113</f>
        <v>0</v>
      </c>
      <c r="AN21" s="232"/>
      <c r="AO21" s="105"/>
      <c r="AS21" s="155"/>
      <c r="AT21" s="155"/>
    </row>
    <row r="22" spans="1:46" s="103" customFormat="1" ht="11.25">
      <c r="A22" s="146"/>
      <c r="B22" s="146"/>
      <c r="C22" s="135" t="s">
        <v>604</v>
      </c>
      <c r="D22" s="104"/>
      <c r="E22" s="170" t="s">
        <v>65</v>
      </c>
      <c r="F22" s="163" t="s">
        <v>182</v>
      </c>
      <c r="G22" s="234">
        <f aca="true" t="shared" si="2" ref="G22:Z22">G23+G50+G60</f>
        <v>0</v>
      </c>
      <c r="H22" s="234">
        <f t="shared" si="2"/>
        <v>0</v>
      </c>
      <c r="I22" s="234">
        <f t="shared" si="2"/>
        <v>0</v>
      </c>
      <c r="J22" s="234">
        <f t="shared" si="2"/>
        <v>0</v>
      </c>
      <c r="K22" s="234">
        <f t="shared" si="2"/>
        <v>0</v>
      </c>
      <c r="L22" s="234">
        <f t="shared" si="2"/>
        <v>0</v>
      </c>
      <c r="M22" s="234">
        <f t="shared" si="2"/>
        <v>0</v>
      </c>
      <c r="N22" s="234">
        <f t="shared" si="2"/>
        <v>0</v>
      </c>
      <c r="O22" s="234">
        <f t="shared" si="2"/>
        <v>0</v>
      </c>
      <c r="P22" s="234">
        <f t="shared" si="2"/>
        <v>0</v>
      </c>
      <c r="Q22" s="234">
        <f t="shared" si="2"/>
        <v>0</v>
      </c>
      <c r="R22" s="234">
        <f t="shared" si="2"/>
        <v>0</v>
      </c>
      <c r="S22" s="234">
        <f t="shared" si="2"/>
        <v>0</v>
      </c>
      <c r="T22" s="234">
        <f t="shared" si="2"/>
        <v>0</v>
      </c>
      <c r="U22" s="234">
        <f t="shared" si="2"/>
        <v>0</v>
      </c>
      <c r="V22" s="234">
        <f t="shared" si="2"/>
        <v>0</v>
      </c>
      <c r="W22" s="234">
        <f t="shared" si="2"/>
        <v>0</v>
      </c>
      <c r="X22" s="234">
        <f t="shared" si="2"/>
        <v>0</v>
      </c>
      <c r="Y22" s="234">
        <f t="shared" si="2"/>
        <v>0</v>
      </c>
      <c r="Z22" s="234">
        <f t="shared" si="2"/>
        <v>0</v>
      </c>
      <c r="AA22" s="230"/>
      <c r="AB22" s="230"/>
      <c r="AC22" s="230"/>
      <c r="AD22" s="230"/>
      <c r="AE22" s="230"/>
      <c r="AF22" s="230"/>
      <c r="AG22" s="230"/>
      <c r="AH22" s="234">
        <f>AH23+AH50+AH60</f>
        <v>0</v>
      </c>
      <c r="AI22" s="230"/>
      <c r="AJ22" s="230"/>
      <c r="AK22" s="230"/>
      <c r="AL22" s="230"/>
      <c r="AM22" s="234">
        <f>AM23+AM50+AM60</f>
        <v>0</v>
      </c>
      <c r="AN22" s="232"/>
      <c r="AO22" s="105"/>
      <c r="AS22" s="155"/>
      <c r="AT22" s="155"/>
    </row>
    <row r="23" spans="1:46" s="103" customFormat="1" ht="11.25">
      <c r="A23" s="146"/>
      <c r="B23" s="146"/>
      <c r="C23" s="135" t="s">
        <v>604</v>
      </c>
      <c r="D23" s="104"/>
      <c r="E23" s="171" t="s">
        <v>186</v>
      </c>
      <c r="F23" s="164" t="s">
        <v>183</v>
      </c>
      <c r="G23" s="119">
        <f aca="true" t="shared" si="3" ref="G23:Z23">G24+G37</f>
        <v>0</v>
      </c>
      <c r="H23" s="119">
        <f t="shared" si="3"/>
        <v>0</v>
      </c>
      <c r="I23" s="119">
        <f t="shared" si="3"/>
        <v>0</v>
      </c>
      <c r="J23" s="119">
        <f t="shared" si="3"/>
        <v>0</v>
      </c>
      <c r="K23" s="119">
        <f t="shared" si="3"/>
        <v>0</v>
      </c>
      <c r="L23" s="119">
        <f t="shared" si="3"/>
        <v>0</v>
      </c>
      <c r="M23" s="119">
        <f t="shared" si="3"/>
        <v>0</v>
      </c>
      <c r="N23" s="119">
        <f t="shared" si="3"/>
        <v>0</v>
      </c>
      <c r="O23" s="119">
        <f t="shared" si="3"/>
        <v>0</v>
      </c>
      <c r="P23" s="119">
        <f t="shared" si="3"/>
        <v>0</v>
      </c>
      <c r="Q23" s="119">
        <f t="shared" si="3"/>
        <v>0</v>
      </c>
      <c r="R23" s="119">
        <f t="shared" si="3"/>
        <v>0</v>
      </c>
      <c r="S23" s="119">
        <f t="shared" si="3"/>
        <v>0</v>
      </c>
      <c r="T23" s="119">
        <f t="shared" si="3"/>
        <v>0</v>
      </c>
      <c r="U23" s="119">
        <f t="shared" si="3"/>
        <v>0</v>
      </c>
      <c r="V23" s="119">
        <f t="shared" si="3"/>
        <v>0</v>
      </c>
      <c r="W23" s="119">
        <f t="shared" si="3"/>
        <v>0</v>
      </c>
      <c r="X23" s="119">
        <f t="shared" si="3"/>
        <v>0</v>
      </c>
      <c r="Y23" s="119">
        <f t="shared" si="3"/>
        <v>0</v>
      </c>
      <c r="Z23" s="119">
        <f t="shared" si="3"/>
        <v>0</v>
      </c>
      <c r="AA23" s="230"/>
      <c r="AB23" s="230"/>
      <c r="AC23" s="230"/>
      <c r="AD23" s="230"/>
      <c r="AE23" s="230"/>
      <c r="AF23" s="230"/>
      <c r="AG23" s="230"/>
      <c r="AH23" s="119">
        <f>AH24+AH37</f>
        <v>0</v>
      </c>
      <c r="AI23" s="230"/>
      <c r="AJ23" s="230"/>
      <c r="AK23" s="230"/>
      <c r="AL23" s="230"/>
      <c r="AM23" s="119">
        <f>AM24+AM37</f>
        <v>0</v>
      </c>
      <c r="AN23" s="232"/>
      <c r="AO23" s="105"/>
      <c r="AS23" s="155"/>
      <c r="AT23" s="155"/>
    </row>
    <row r="24" spans="1:46" s="103" customFormat="1" ht="11.25">
      <c r="A24" s="146"/>
      <c r="B24" s="146"/>
      <c r="C24" s="135" t="s">
        <v>604</v>
      </c>
      <c r="D24" s="104"/>
      <c r="E24" s="171" t="s">
        <v>187</v>
      </c>
      <c r="F24" s="165" t="s">
        <v>184</v>
      </c>
      <c r="G24" s="119">
        <f aca="true" t="shared" si="4" ref="G24:Z24">G25+G28+G31+G34</f>
        <v>0</v>
      </c>
      <c r="H24" s="119">
        <f t="shared" si="4"/>
        <v>0</v>
      </c>
      <c r="I24" s="119">
        <f t="shared" si="4"/>
        <v>0</v>
      </c>
      <c r="J24" s="119">
        <f t="shared" si="4"/>
        <v>0</v>
      </c>
      <c r="K24" s="119">
        <f t="shared" si="4"/>
        <v>0</v>
      </c>
      <c r="L24" s="119">
        <f t="shared" si="4"/>
        <v>0</v>
      </c>
      <c r="M24" s="119">
        <f t="shared" si="4"/>
        <v>0</v>
      </c>
      <c r="N24" s="119">
        <f t="shared" si="4"/>
        <v>0</v>
      </c>
      <c r="O24" s="119">
        <f t="shared" si="4"/>
        <v>0</v>
      </c>
      <c r="P24" s="119">
        <f t="shared" si="4"/>
        <v>0</v>
      </c>
      <c r="Q24" s="119">
        <f t="shared" si="4"/>
        <v>0</v>
      </c>
      <c r="R24" s="119">
        <f t="shared" si="4"/>
        <v>0</v>
      </c>
      <c r="S24" s="119">
        <f t="shared" si="4"/>
        <v>0</v>
      </c>
      <c r="T24" s="119">
        <f t="shared" si="4"/>
        <v>0</v>
      </c>
      <c r="U24" s="119">
        <f t="shared" si="4"/>
        <v>0</v>
      </c>
      <c r="V24" s="119">
        <f t="shared" si="4"/>
        <v>0</v>
      </c>
      <c r="W24" s="119">
        <f t="shared" si="4"/>
        <v>0</v>
      </c>
      <c r="X24" s="119">
        <f t="shared" si="4"/>
        <v>0</v>
      </c>
      <c r="Y24" s="119">
        <f t="shared" si="4"/>
        <v>0</v>
      </c>
      <c r="Z24" s="119">
        <f t="shared" si="4"/>
        <v>0</v>
      </c>
      <c r="AA24" s="230"/>
      <c r="AB24" s="230"/>
      <c r="AC24" s="230"/>
      <c r="AD24" s="230"/>
      <c r="AE24" s="230"/>
      <c r="AF24" s="230"/>
      <c r="AG24" s="230"/>
      <c r="AH24" s="119">
        <f>AH25+AH28+AH31+AH34</f>
        <v>0</v>
      </c>
      <c r="AI24" s="230"/>
      <c r="AJ24" s="230"/>
      <c r="AK24" s="230"/>
      <c r="AL24" s="230"/>
      <c r="AM24" s="119">
        <f>AM25+AM28+AM31+AM34</f>
        <v>0</v>
      </c>
      <c r="AN24" s="232"/>
      <c r="AO24" s="105"/>
      <c r="AS24" s="155"/>
      <c r="AT24" s="155"/>
    </row>
    <row r="25" spans="1:46" s="103" customFormat="1" ht="11.25">
      <c r="A25" s="146"/>
      <c r="B25" s="146"/>
      <c r="C25" s="135" t="s">
        <v>604</v>
      </c>
      <c r="D25" s="104"/>
      <c r="E25" s="171" t="s">
        <v>188</v>
      </c>
      <c r="F25" s="166" t="s">
        <v>185</v>
      </c>
      <c r="G25" s="119">
        <f aca="true" t="shared" si="5" ref="G25:Z25">SUM(G26:G27)</f>
        <v>0</v>
      </c>
      <c r="H25" s="119">
        <f t="shared" si="5"/>
        <v>0</v>
      </c>
      <c r="I25" s="119">
        <f t="shared" si="5"/>
        <v>0</v>
      </c>
      <c r="J25" s="119">
        <f t="shared" si="5"/>
        <v>0</v>
      </c>
      <c r="K25" s="119">
        <f t="shared" si="5"/>
        <v>0</v>
      </c>
      <c r="L25" s="119">
        <f t="shared" si="5"/>
        <v>0</v>
      </c>
      <c r="M25" s="119">
        <f t="shared" si="5"/>
        <v>0</v>
      </c>
      <c r="N25" s="119">
        <f t="shared" si="5"/>
        <v>0</v>
      </c>
      <c r="O25" s="119">
        <f t="shared" si="5"/>
        <v>0</v>
      </c>
      <c r="P25" s="119">
        <f t="shared" si="5"/>
        <v>0</v>
      </c>
      <c r="Q25" s="119">
        <f t="shared" si="5"/>
        <v>0</v>
      </c>
      <c r="R25" s="119">
        <f t="shared" si="5"/>
        <v>0</v>
      </c>
      <c r="S25" s="119">
        <f t="shared" si="5"/>
        <v>0</v>
      </c>
      <c r="T25" s="119">
        <f t="shared" si="5"/>
        <v>0</v>
      </c>
      <c r="U25" s="119">
        <f t="shared" si="5"/>
        <v>0</v>
      </c>
      <c r="V25" s="119">
        <f t="shared" si="5"/>
        <v>0</v>
      </c>
      <c r="W25" s="119">
        <f t="shared" si="5"/>
        <v>0</v>
      </c>
      <c r="X25" s="119">
        <f t="shared" si="5"/>
        <v>0</v>
      </c>
      <c r="Y25" s="119">
        <f t="shared" si="5"/>
        <v>0</v>
      </c>
      <c r="Z25" s="119">
        <f t="shared" si="5"/>
        <v>0</v>
      </c>
      <c r="AA25" s="230"/>
      <c r="AB25" s="230"/>
      <c r="AC25" s="230"/>
      <c r="AD25" s="230"/>
      <c r="AE25" s="230"/>
      <c r="AF25" s="230"/>
      <c r="AG25" s="230"/>
      <c r="AH25" s="119">
        <f>SUM(AH26:AH27)</f>
        <v>0</v>
      </c>
      <c r="AI25" s="230"/>
      <c r="AJ25" s="230"/>
      <c r="AK25" s="230"/>
      <c r="AL25" s="230"/>
      <c r="AM25" s="119">
        <f>SUM(AM26:AM27)</f>
        <v>0</v>
      </c>
      <c r="AN25" s="232"/>
      <c r="AO25" s="105"/>
      <c r="AS25" s="155"/>
      <c r="AT25" s="155"/>
    </row>
    <row r="26" spans="1:46" s="103" customFormat="1" ht="11.25" hidden="1">
      <c r="A26" s="146"/>
      <c r="B26" s="146"/>
      <c r="D26" s="104"/>
      <c r="E26" s="160" t="s">
        <v>189</v>
      </c>
      <c r="F26" s="177"/>
      <c r="G26" s="161"/>
      <c r="H26" s="161"/>
      <c r="I26" s="161"/>
      <c r="J26" s="161"/>
      <c r="K26" s="161"/>
      <c r="L26" s="161"/>
      <c r="M26" s="161"/>
      <c r="N26" s="161"/>
      <c r="O26" s="161"/>
      <c r="P26" s="161"/>
      <c r="Q26" s="161"/>
      <c r="R26" s="161"/>
      <c r="S26" s="161"/>
      <c r="T26" s="161"/>
      <c r="U26" s="161"/>
      <c r="V26" s="161"/>
      <c r="W26" s="161"/>
      <c r="X26" s="161"/>
      <c r="Y26" s="161"/>
      <c r="Z26" s="161"/>
      <c r="AA26" s="167"/>
      <c r="AB26" s="167"/>
      <c r="AC26" s="167"/>
      <c r="AD26" s="167"/>
      <c r="AE26" s="167"/>
      <c r="AF26" s="167"/>
      <c r="AG26" s="167"/>
      <c r="AH26" s="161"/>
      <c r="AI26" s="167"/>
      <c r="AJ26" s="167"/>
      <c r="AK26" s="167"/>
      <c r="AL26" s="167"/>
      <c r="AM26" s="161"/>
      <c r="AN26" s="224"/>
      <c r="AO26" s="105"/>
      <c r="AS26" s="155"/>
      <c r="AT26" s="155"/>
    </row>
    <row r="27" spans="1:46" s="103" customFormat="1" ht="11.25">
      <c r="A27" s="146"/>
      <c r="B27" s="146"/>
      <c r="D27" s="104"/>
      <c r="E27" s="114"/>
      <c r="F27" s="16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100"/>
      <c r="AO27" s="105"/>
      <c r="AS27" s="155"/>
      <c r="AT27" s="155"/>
    </row>
    <row r="28" spans="1:46" s="103" customFormat="1" ht="11.25">
      <c r="A28" s="146"/>
      <c r="B28" s="146"/>
      <c r="C28" s="135" t="s">
        <v>604</v>
      </c>
      <c r="D28" s="104"/>
      <c r="E28" s="171" t="s">
        <v>191</v>
      </c>
      <c r="F28" s="166" t="s">
        <v>193</v>
      </c>
      <c r="G28" s="119">
        <f aca="true" t="shared" si="6" ref="G28:Z28">SUM(G29:G30)</f>
        <v>0</v>
      </c>
      <c r="H28" s="119">
        <f t="shared" si="6"/>
        <v>0</v>
      </c>
      <c r="I28" s="119">
        <f t="shared" si="6"/>
        <v>0</v>
      </c>
      <c r="J28" s="119">
        <f t="shared" si="6"/>
        <v>0</v>
      </c>
      <c r="K28" s="119">
        <f t="shared" si="6"/>
        <v>0</v>
      </c>
      <c r="L28" s="119">
        <f t="shared" si="6"/>
        <v>0</v>
      </c>
      <c r="M28" s="119">
        <f t="shared" si="6"/>
        <v>0</v>
      </c>
      <c r="N28" s="119">
        <f t="shared" si="6"/>
        <v>0</v>
      </c>
      <c r="O28" s="119">
        <f t="shared" si="6"/>
        <v>0</v>
      </c>
      <c r="P28" s="119">
        <f t="shared" si="6"/>
        <v>0</v>
      </c>
      <c r="Q28" s="119">
        <f t="shared" si="6"/>
        <v>0</v>
      </c>
      <c r="R28" s="119">
        <f t="shared" si="6"/>
        <v>0</v>
      </c>
      <c r="S28" s="119">
        <f t="shared" si="6"/>
        <v>0</v>
      </c>
      <c r="T28" s="119">
        <f t="shared" si="6"/>
        <v>0</v>
      </c>
      <c r="U28" s="119">
        <f t="shared" si="6"/>
        <v>0</v>
      </c>
      <c r="V28" s="119">
        <f t="shared" si="6"/>
        <v>0</v>
      </c>
      <c r="W28" s="119">
        <f t="shared" si="6"/>
        <v>0</v>
      </c>
      <c r="X28" s="119">
        <f t="shared" si="6"/>
        <v>0</v>
      </c>
      <c r="Y28" s="119">
        <f t="shared" si="6"/>
        <v>0</v>
      </c>
      <c r="Z28" s="119">
        <f t="shared" si="6"/>
        <v>0</v>
      </c>
      <c r="AA28" s="230"/>
      <c r="AB28" s="230"/>
      <c r="AC28" s="230"/>
      <c r="AD28" s="230"/>
      <c r="AE28" s="230"/>
      <c r="AF28" s="230"/>
      <c r="AG28" s="230"/>
      <c r="AH28" s="119">
        <f>SUM(AH29:AH30)</f>
        <v>0</v>
      </c>
      <c r="AI28" s="230"/>
      <c r="AJ28" s="230"/>
      <c r="AK28" s="230"/>
      <c r="AL28" s="230"/>
      <c r="AM28" s="119">
        <f>SUM(AM29:AM30)</f>
        <v>0</v>
      </c>
      <c r="AN28" s="232"/>
      <c r="AO28" s="105"/>
      <c r="AS28" s="155"/>
      <c r="AT28" s="155"/>
    </row>
    <row r="29" spans="1:46" s="103" customFormat="1" ht="11.25" hidden="1">
      <c r="A29" s="146"/>
      <c r="B29" s="146"/>
      <c r="D29" s="104"/>
      <c r="E29" s="160" t="s">
        <v>192</v>
      </c>
      <c r="F29" s="173"/>
      <c r="G29" s="161"/>
      <c r="H29" s="161"/>
      <c r="I29" s="161"/>
      <c r="J29" s="161"/>
      <c r="K29" s="161"/>
      <c r="L29" s="161"/>
      <c r="M29" s="161"/>
      <c r="N29" s="161"/>
      <c r="O29" s="161"/>
      <c r="P29" s="161"/>
      <c r="Q29" s="161"/>
      <c r="R29" s="161"/>
      <c r="S29" s="161"/>
      <c r="T29" s="161"/>
      <c r="U29" s="161"/>
      <c r="V29" s="161"/>
      <c r="W29" s="161"/>
      <c r="X29" s="161"/>
      <c r="Y29" s="161"/>
      <c r="Z29" s="161"/>
      <c r="AA29" s="167"/>
      <c r="AB29" s="167"/>
      <c r="AC29" s="167"/>
      <c r="AD29" s="167"/>
      <c r="AE29" s="167"/>
      <c r="AF29" s="167"/>
      <c r="AG29" s="167"/>
      <c r="AH29" s="161"/>
      <c r="AI29" s="167"/>
      <c r="AJ29" s="167"/>
      <c r="AK29" s="167"/>
      <c r="AL29" s="167"/>
      <c r="AM29" s="161"/>
      <c r="AN29" s="224"/>
      <c r="AO29" s="105"/>
      <c r="AS29" s="155"/>
      <c r="AT29" s="155"/>
    </row>
    <row r="30" spans="1:46" s="103" customFormat="1" ht="11.25">
      <c r="A30" s="146"/>
      <c r="B30" s="146"/>
      <c r="D30" s="104"/>
      <c r="E30" s="114"/>
      <c r="F30" s="16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100"/>
      <c r="AO30" s="105"/>
      <c r="AS30" s="155"/>
      <c r="AT30" s="155"/>
    </row>
    <row r="31" spans="1:46" s="103" customFormat="1" ht="11.25">
      <c r="A31" s="146"/>
      <c r="B31" s="146"/>
      <c r="C31" s="135" t="s">
        <v>604</v>
      </c>
      <c r="D31" s="104"/>
      <c r="E31" s="171" t="s">
        <v>195</v>
      </c>
      <c r="F31" s="166" t="s">
        <v>194</v>
      </c>
      <c r="G31" s="119">
        <f aca="true" t="shared" si="7" ref="G31:Z31">SUM(G32:G33)</f>
        <v>0</v>
      </c>
      <c r="H31" s="119">
        <f t="shared" si="7"/>
        <v>0</v>
      </c>
      <c r="I31" s="119">
        <f t="shared" si="7"/>
        <v>0</v>
      </c>
      <c r="J31" s="119">
        <f t="shared" si="7"/>
        <v>0</v>
      </c>
      <c r="K31" s="119">
        <f t="shared" si="7"/>
        <v>0</v>
      </c>
      <c r="L31" s="119">
        <f t="shared" si="7"/>
        <v>0</v>
      </c>
      <c r="M31" s="119">
        <f t="shared" si="7"/>
        <v>0</v>
      </c>
      <c r="N31" s="119">
        <f t="shared" si="7"/>
        <v>0</v>
      </c>
      <c r="O31" s="119">
        <f t="shared" si="7"/>
        <v>0</v>
      </c>
      <c r="P31" s="119">
        <f t="shared" si="7"/>
        <v>0</v>
      </c>
      <c r="Q31" s="119">
        <f t="shared" si="7"/>
        <v>0</v>
      </c>
      <c r="R31" s="119">
        <f t="shared" si="7"/>
        <v>0</v>
      </c>
      <c r="S31" s="119">
        <f t="shared" si="7"/>
        <v>0</v>
      </c>
      <c r="T31" s="119">
        <f t="shared" si="7"/>
        <v>0</v>
      </c>
      <c r="U31" s="119">
        <f t="shared" si="7"/>
        <v>0</v>
      </c>
      <c r="V31" s="119">
        <f t="shared" si="7"/>
        <v>0</v>
      </c>
      <c r="W31" s="119">
        <f t="shared" si="7"/>
        <v>0</v>
      </c>
      <c r="X31" s="119">
        <f t="shared" si="7"/>
        <v>0</v>
      </c>
      <c r="Y31" s="119">
        <f t="shared" si="7"/>
        <v>0</v>
      </c>
      <c r="Z31" s="119">
        <f t="shared" si="7"/>
        <v>0</v>
      </c>
      <c r="AA31" s="230"/>
      <c r="AB31" s="230"/>
      <c r="AC31" s="230"/>
      <c r="AD31" s="230"/>
      <c r="AE31" s="230"/>
      <c r="AF31" s="230"/>
      <c r="AG31" s="230"/>
      <c r="AH31" s="119">
        <f>SUM(AH32:AH33)</f>
        <v>0</v>
      </c>
      <c r="AI31" s="230"/>
      <c r="AJ31" s="230"/>
      <c r="AK31" s="230"/>
      <c r="AL31" s="230"/>
      <c r="AM31" s="119">
        <f>SUM(AM32:AM33)</f>
        <v>0</v>
      </c>
      <c r="AN31" s="232"/>
      <c r="AO31" s="105"/>
      <c r="AS31" s="155"/>
      <c r="AT31" s="155"/>
    </row>
    <row r="32" spans="1:46" s="103" customFormat="1" ht="11.25" hidden="1">
      <c r="A32" s="146"/>
      <c r="B32" s="146"/>
      <c r="D32" s="104"/>
      <c r="E32" s="160" t="s">
        <v>196</v>
      </c>
      <c r="F32" s="173"/>
      <c r="G32" s="161"/>
      <c r="H32" s="161"/>
      <c r="I32" s="161"/>
      <c r="J32" s="161"/>
      <c r="K32" s="161"/>
      <c r="L32" s="161"/>
      <c r="M32" s="161"/>
      <c r="N32" s="161"/>
      <c r="O32" s="161"/>
      <c r="P32" s="161"/>
      <c r="Q32" s="161"/>
      <c r="R32" s="161"/>
      <c r="S32" s="161"/>
      <c r="T32" s="161"/>
      <c r="U32" s="161"/>
      <c r="V32" s="161"/>
      <c r="W32" s="161"/>
      <c r="X32" s="161"/>
      <c r="Y32" s="161"/>
      <c r="Z32" s="161"/>
      <c r="AA32" s="167"/>
      <c r="AB32" s="167"/>
      <c r="AC32" s="167"/>
      <c r="AD32" s="167"/>
      <c r="AE32" s="167"/>
      <c r="AF32" s="167"/>
      <c r="AG32" s="167"/>
      <c r="AH32" s="161"/>
      <c r="AI32" s="167"/>
      <c r="AJ32" s="167"/>
      <c r="AK32" s="167"/>
      <c r="AL32" s="167"/>
      <c r="AM32" s="161"/>
      <c r="AN32" s="224"/>
      <c r="AO32" s="105"/>
      <c r="AS32" s="155"/>
      <c r="AT32" s="155"/>
    </row>
    <row r="33" spans="1:46" s="103" customFormat="1" ht="11.25">
      <c r="A33" s="146"/>
      <c r="B33" s="146"/>
      <c r="D33" s="104"/>
      <c r="E33" s="114"/>
      <c r="F33" s="16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100"/>
      <c r="AO33" s="105"/>
      <c r="AS33" s="155"/>
      <c r="AT33" s="155"/>
    </row>
    <row r="34" spans="1:46" s="103" customFormat="1" ht="11.25">
      <c r="A34" s="146"/>
      <c r="B34" s="146"/>
      <c r="C34" s="135" t="s">
        <v>604</v>
      </c>
      <c r="D34" s="104"/>
      <c r="E34" s="171" t="s">
        <v>197</v>
      </c>
      <c r="F34" s="166" t="s">
        <v>230</v>
      </c>
      <c r="G34" s="119">
        <f aca="true" t="shared" si="8" ref="G34:Z34">SUM(G35:G36)</f>
        <v>0</v>
      </c>
      <c r="H34" s="119">
        <f t="shared" si="8"/>
        <v>0</v>
      </c>
      <c r="I34" s="119">
        <f t="shared" si="8"/>
        <v>0</v>
      </c>
      <c r="J34" s="119">
        <f t="shared" si="8"/>
        <v>0</v>
      </c>
      <c r="K34" s="119">
        <f t="shared" si="8"/>
        <v>0</v>
      </c>
      <c r="L34" s="119">
        <f t="shared" si="8"/>
        <v>0</v>
      </c>
      <c r="M34" s="119">
        <f t="shared" si="8"/>
        <v>0</v>
      </c>
      <c r="N34" s="119">
        <f t="shared" si="8"/>
        <v>0</v>
      </c>
      <c r="O34" s="119">
        <f t="shared" si="8"/>
        <v>0</v>
      </c>
      <c r="P34" s="119">
        <f t="shared" si="8"/>
        <v>0</v>
      </c>
      <c r="Q34" s="119">
        <f t="shared" si="8"/>
        <v>0</v>
      </c>
      <c r="R34" s="119">
        <f t="shared" si="8"/>
        <v>0</v>
      </c>
      <c r="S34" s="119">
        <f t="shared" si="8"/>
        <v>0</v>
      </c>
      <c r="T34" s="119">
        <f t="shared" si="8"/>
        <v>0</v>
      </c>
      <c r="U34" s="119">
        <f t="shared" si="8"/>
        <v>0</v>
      </c>
      <c r="V34" s="119">
        <f t="shared" si="8"/>
        <v>0</v>
      </c>
      <c r="W34" s="119">
        <f t="shared" si="8"/>
        <v>0</v>
      </c>
      <c r="X34" s="119">
        <f t="shared" si="8"/>
        <v>0</v>
      </c>
      <c r="Y34" s="119">
        <f t="shared" si="8"/>
        <v>0</v>
      </c>
      <c r="Z34" s="119">
        <f t="shared" si="8"/>
        <v>0</v>
      </c>
      <c r="AA34" s="230"/>
      <c r="AB34" s="230"/>
      <c r="AC34" s="230"/>
      <c r="AD34" s="230"/>
      <c r="AE34" s="230"/>
      <c r="AF34" s="230"/>
      <c r="AG34" s="230"/>
      <c r="AH34" s="119">
        <f>SUM(AH35:AH36)</f>
        <v>0</v>
      </c>
      <c r="AI34" s="230"/>
      <c r="AJ34" s="230"/>
      <c r="AK34" s="230"/>
      <c r="AL34" s="230"/>
      <c r="AM34" s="119">
        <f>SUM(AM35:AM36)</f>
        <v>0</v>
      </c>
      <c r="AN34" s="232"/>
      <c r="AO34" s="105"/>
      <c r="AS34" s="155"/>
      <c r="AT34" s="155"/>
    </row>
    <row r="35" spans="1:46" s="103" customFormat="1" ht="11.25" hidden="1">
      <c r="A35" s="146"/>
      <c r="B35" s="146"/>
      <c r="D35" s="104"/>
      <c r="E35" s="160" t="s">
        <v>198</v>
      </c>
      <c r="F35" s="173"/>
      <c r="G35" s="161"/>
      <c r="H35" s="161"/>
      <c r="I35" s="161"/>
      <c r="J35" s="161"/>
      <c r="K35" s="161"/>
      <c r="L35" s="161"/>
      <c r="M35" s="161"/>
      <c r="N35" s="161"/>
      <c r="O35" s="161"/>
      <c r="P35" s="161"/>
      <c r="Q35" s="161"/>
      <c r="R35" s="161"/>
      <c r="S35" s="161"/>
      <c r="T35" s="161"/>
      <c r="U35" s="161"/>
      <c r="V35" s="161"/>
      <c r="W35" s="161"/>
      <c r="X35" s="161"/>
      <c r="Y35" s="161"/>
      <c r="Z35" s="161"/>
      <c r="AA35" s="167"/>
      <c r="AB35" s="167"/>
      <c r="AC35" s="167"/>
      <c r="AD35" s="167"/>
      <c r="AE35" s="167"/>
      <c r="AF35" s="167"/>
      <c r="AG35" s="167"/>
      <c r="AH35" s="161"/>
      <c r="AI35" s="167"/>
      <c r="AJ35" s="167"/>
      <c r="AK35" s="167"/>
      <c r="AL35" s="167"/>
      <c r="AM35" s="161"/>
      <c r="AN35" s="224"/>
      <c r="AO35" s="105"/>
      <c r="AS35" s="155"/>
      <c r="AT35" s="155"/>
    </row>
    <row r="36" spans="1:46" s="103" customFormat="1" ht="11.25">
      <c r="A36" s="146"/>
      <c r="B36" s="146"/>
      <c r="D36" s="104"/>
      <c r="E36" s="114"/>
      <c r="F36" s="16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100"/>
      <c r="AO36" s="105"/>
      <c r="AS36" s="155"/>
      <c r="AT36" s="155"/>
    </row>
    <row r="37" spans="1:46" s="103" customFormat="1" ht="11.25">
      <c r="A37" s="146"/>
      <c r="B37" s="146"/>
      <c r="C37" s="135" t="s">
        <v>604</v>
      </c>
      <c r="D37" s="104"/>
      <c r="E37" s="171" t="s">
        <v>199</v>
      </c>
      <c r="F37" s="165" t="s">
        <v>200</v>
      </c>
      <c r="G37" s="119">
        <f aca="true" t="shared" si="9" ref="G37:Z37">G38+G41+G44+G47</f>
        <v>0</v>
      </c>
      <c r="H37" s="119">
        <f t="shared" si="9"/>
        <v>0</v>
      </c>
      <c r="I37" s="119">
        <f t="shared" si="9"/>
        <v>0</v>
      </c>
      <c r="J37" s="119">
        <f t="shared" si="9"/>
        <v>0</v>
      </c>
      <c r="K37" s="119">
        <f t="shared" si="9"/>
        <v>0</v>
      </c>
      <c r="L37" s="119">
        <f t="shared" si="9"/>
        <v>0</v>
      </c>
      <c r="M37" s="119">
        <f t="shared" si="9"/>
        <v>0</v>
      </c>
      <c r="N37" s="119">
        <f t="shared" si="9"/>
        <v>0</v>
      </c>
      <c r="O37" s="119">
        <f t="shared" si="9"/>
        <v>0</v>
      </c>
      <c r="P37" s="119">
        <f t="shared" si="9"/>
        <v>0</v>
      </c>
      <c r="Q37" s="119">
        <f t="shared" si="9"/>
        <v>0</v>
      </c>
      <c r="R37" s="119">
        <f t="shared" si="9"/>
        <v>0</v>
      </c>
      <c r="S37" s="119">
        <f t="shared" si="9"/>
        <v>0</v>
      </c>
      <c r="T37" s="119">
        <f t="shared" si="9"/>
        <v>0</v>
      </c>
      <c r="U37" s="119">
        <f t="shared" si="9"/>
        <v>0</v>
      </c>
      <c r="V37" s="119">
        <f t="shared" si="9"/>
        <v>0</v>
      </c>
      <c r="W37" s="119">
        <f t="shared" si="9"/>
        <v>0</v>
      </c>
      <c r="X37" s="119">
        <f t="shared" si="9"/>
        <v>0</v>
      </c>
      <c r="Y37" s="119">
        <f t="shared" si="9"/>
        <v>0</v>
      </c>
      <c r="Z37" s="119">
        <f t="shared" si="9"/>
        <v>0</v>
      </c>
      <c r="AA37" s="230"/>
      <c r="AB37" s="230"/>
      <c r="AC37" s="230"/>
      <c r="AD37" s="230"/>
      <c r="AE37" s="230"/>
      <c r="AF37" s="230"/>
      <c r="AG37" s="230"/>
      <c r="AH37" s="119">
        <f>AH38+AH41+AH44+AH47</f>
        <v>0</v>
      </c>
      <c r="AI37" s="230"/>
      <c r="AJ37" s="230"/>
      <c r="AK37" s="230"/>
      <c r="AL37" s="230"/>
      <c r="AM37" s="119">
        <f>AM38+AM41+AM44+AM47</f>
        <v>0</v>
      </c>
      <c r="AN37" s="232"/>
      <c r="AO37" s="105"/>
      <c r="AS37" s="155"/>
      <c r="AT37" s="155"/>
    </row>
    <row r="38" spans="1:46" s="103" customFormat="1" ht="11.25">
      <c r="A38" s="146"/>
      <c r="B38" s="146"/>
      <c r="C38" s="135" t="s">
        <v>604</v>
      </c>
      <c r="D38" s="104"/>
      <c r="E38" s="171" t="s">
        <v>206</v>
      </c>
      <c r="F38" s="166" t="s">
        <v>207</v>
      </c>
      <c r="G38" s="119">
        <f aca="true" t="shared" si="10" ref="G38:Z38">SUM(G39:G40)</f>
        <v>0</v>
      </c>
      <c r="H38" s="119">
        <f t="shared" si="10"/>
        <v>0</v>
      </c>
      <c r="I38" s="119">
        <f t="shared" si="10"/>
        <v>0</v>
      </c>
      <c r="J38" s="119">
        <f t="shared" si="10"/>
        <v>0</v>
      </c>
      <c r="K38" s="119">
        <f t="shared" si="10"/>
        <v>0</v>
      </c>
      <c r="L38" s="119">
        <f t="shared" si="10"/>
        <v>0</v>
      </c>
      <c r="M38" s="119">
        <f t="shared" si="10"/>
        <v>0</v>
      </c>
      <c r="N38" s="119">
        <f t="shared" si="10"/>
        <v>0</v>
      </c>
      <c r="O38" s="119">
        <f t="shared" si="10"/>
        <v>0</v>
      </c>
      <c r="P38" s="119">
        <f t="shared" si="10"/>
        <v>0</v>
      </c>
      <c r="Q38" s="119">
        <f t="shared" si="10"/>
        <v>0</v>
      </c>
      <c r="R38" s="119">
        <f t="shared" si="10"/>
        <v>0</v>
      </c>
      <c r="S38" s="119">
        <f t="shared" si="10"/>
        <v>0</v>
      </c>
      <c r="T38" s="119">
        <f t="shared" si="10"/>
        <v>0</v>
      </c>
      <c r="U38" s="119">
        <f t="shared" si="10"/>
        <v>0</v>
      </c>
      <c r="V38" s="119">
        <f t="shared" si="10"/>
        <v>0</v>
      </c>
      <c r="W38" s="119">
        <f t="shared" si="10"/>
        <v>0</v>
      </c>
      <c r="X38" s="119">
        <f t="shared" si="10"/>
        <v>0</v>
      </c>
      <c r="Y38" s="119">
        <f t="shared" si="10"/>
        <v>0</v>
      </c>
      <c r="Z38" s="119">
        <f t="shared" si="10"/>
        <v>0</v>
      </c>
      <c r="AA38" s="230"/>
      <c r="AB38" s="230"/>
      <c r="AC38" s="230"/>
      <c r="AD38" s="230"/>
      <c r="AE38" s="230"/>
      <c r="AF38" s="230"/>
      <c r="AG38" s="230"/>
      <c r="AH38" s="119">
        <f>SUM(AH39:AH40)</f>
        <v>0</v>
      </c>
      <c r="AI38" s="230"/>
      <c r="AJ38" s="230"/>
      <c r="AK38" s="230"/>
      <c r="AL38" s="230"/>
      <c r="AM38" s="119">
        <f>SUM(AM39:AM40)</f>
        <v>0</v>
      </c>
      <c r="AN38" s="232"/>
      <c r="AO38" s="105"/>
      <c r="AS38" s="155"/>
      <c r="AT38" s="155"/>
    </row>
    <row r="39" spans="1:46" s="103" customFormat="1" ht="11.25" hidden="1">
      <c r="A39" s="146"/>
      <c r="B39" s="146"/>
      <c r="C39" s="135"/>
      <c r="D39" s="104"/>
      <c r="E39" s="160" t="s">
        <v>223</v>
      </c>
      <c r="F39" s="173"/>
      <c r="G39" s="161"/>
      <c r="H39" s="161"/>
      <c r="I39" s="161"/>
      <c r="J39" s="161"/>
      <c r="K39" s="161"/>
      <c r="L39" s="161"/>
      <c r="M39" s="161"/>
      <c r="N39" s="161"/>
      <c r="O39" s="161"/>
      <c r="P39" s="161"/>
      <c r="Q39" s="161"/>
      <c r="R39" s="161"/>
      <c r="S39" s="161"/>
      <c r="T39" s="161"/>
      <c r="U39" s="161"/>
      <c r="V39" s="161"/>
      <c r="W39" s="161"/>
      <c r="X39" s="161"/>
      <c r="Y39" s="161"/>
      <c r="Z39" s="161"/>
      <c r="AA39" s="167"/>
      <c r="AB39" s="167"/>
      <c r="AC39" s="167"/>
      <c r="AD39" s="167"/>
      <c r="AE39" s="167"/>
      <c r="AF39" s="167"/>
      <c r="AG39" s="167"/>
      <c r="AH39" s="161"/>
      <c r="AI39" s="167"/>
      <c r="AJ39" s="167"/>
      <c r="AK39" s="167"/>
      <c r="AL39" s="167"/>
      <c r="AM39" s="161"/>
      <c r="AN39" s="224"/>
      <c r="AO39" s="105"/>
      <c r="AS39" s="155"/>
      <c r="AT39" s="155"/>
    </row>
    <row r="40" spans="1:46" s="103" customFormat="1" ht="11.25">
      <c r="A40" s="146"/>
      <c r="B40" s="146"/>
      <c r="D40" s="104"/>
      <c r="E40" s="114"/>
      <c r="F40" s="16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105"/>
      <c r="AS40" s="155"/>
      <c r="AT40" s="155"/>
    </row>
    <row r="41" spans="1:46" s="103" customFormat="1" ht="11.25">
      <c r="A41" s="146"/>
      <c r="B41" s="146"/>
      <c r="C41" s="135" t="s">
        <v>604</v>
      </c>
      <c r="D41" s="104"/>
      <c r="E41" s="171" t="s">
        <v>209</v>
      </c>
      <c r="F41" s="166" t="s">
        <v>208</v>
      </c>
      <c r="G41" s="119">
        <f aca="true" t="shared" si="11" ref="G41:Z41">SUM(G42:G43)</f>
        <v>0</v>
      </c>
      <c r="H41" s="119">
        <f t="shared" si="11"/>
        <v>0</v>
      </c>
      <c r="I41" s="119">
        <f t="shared" si="11"/>
        <v>0</v>
      </c>
      <c r="J41" s="119">
        <f t="shared" si="11"/>
        <v>0</v>
      </c>
      <c r="K41" s="119">
        <f t="shared" si="11"/>
        <v>0</v>
      </c>
      <c r="L41" s="119">
        <f t="shared" si="11"/>
        <v>0</v>
      </c>
      <c r="M41" s="119">
        <f t="shared" si="11"/>
        <v>0</v>
      </c>
      <c r="N41" s="119">
        <f t="shared" si="11"/>
        <v>0</v>
      </c>
      <c r="O41" s="119">
        <f t="shared" si="11"/>
        <v>0</v>
      </c>
      <c r="P41" s="119">
        <f t="shared" si="11"/>
        <v>0</v>
      </c>
      <c r="Q41" s="119">
        <f t="shared" si="11"/>
        <v>0</v>
      </c>
      <c r="R41" s="119">
        <f t="shared" si="11"/>
        <v>0</v>
      </c>
      <c r="S41" s="119">
        <f t="shared" si="11"/>
        <v>0</v>
      </c>
      <c r="T41" s="119">
        <f t="shared" si="11"/>
        <v>0</v>
      </c>
      <c r="U41" s="119">
        <f t="shared" si="11"/>
        <v>0</v>
      </c>
      <c r="V41" s="119">
        <f t="shared" si="11"/>
        <v>0</v>
      </c>
      <c r="W41" s="119">
        <f t="shared" si="11"/>
        <v>0</v>
      </c>
      <c r="X41" s="119">
        <f t="shared" si="11"/>
        <v>0</v>
      </c>
      <c r="Y41" s="119">
        <f t="shared" si="11"/>
        <v>0</v>
      </c>
      <c r="Z41" s="119">
        <f t="shared" si="11"/>
        <v>0</v>
      </c>
      <c r="AA41" s="230"/>
      <c r="AB41" s="230"/>
      <c r="AC41" s="230"/>
      <c r="AD41" s="230"/>
      <c r="AE41" s="230"/>
      <c r="AF41" s="230"/>
      <c r="AG41" s="230"/>
      <c r="AH41" s="119">
        <f>SUM(AH42:AH43)</f>
        <v>0</v>
      </c>
      <c r="AI41" s="230"/>
      <c r="AJ41" s="230"/>
      <c r="AK41" s="230"/>
      <c r="AL41" s="230"/>
      <c r="AM41" s="119">
        <f>SUM(AM42:AM43)</f>
        <v>0</v>
      </c>
      <c r="AN41" s="232"/>
      <c r="AO41" s="105"/>
      <c r="AS41" s="155"/>
      <c r="AT41" s="155"/>
    </row>
    <row r="42" spans="1:46" s="103" customFormat="1" ht="11.25" hidden="1">
      <c r="A42" s="146"/>
      <c r="B42" s="146"/>
      <c r="C42" s="135"/>
      <c r="D42" s="104"/>
      <c r="E42" s="160" t="s">
        <v>224</v>
      </c>
      <c r="F42" s="173"/>
      <c r="G42" s="161"/>
      <c r="H42" s="161"/>
      <c r="I42" s="161"/>
      <c r="J42" s="161"/>
      <c r="K42" s="161"/>
      <c r="L42" s="161"/>
      <c r="M42" s="161"/>
      <c r="N42" s="161"/>
      <c r="O42" s="161"/>
      <c r="P42" s="161"/>
      <c r="Q42" s="161"/>
      <c r="R42" s="161"/>
      <c r="S42" s="161"/>
      <c r="T42" s="161"/>
      <c r="U42" s="161"/>
      <c r="V42" s="161"/>
      <c r="W42" s="161"/>
      <c r="X42" s="161"/>
      <c r="Y42" s="161"/>
      <c r="Z42" s="161"/>
      <c r="AA42" s="167"/>
      <c r="AB42" s="167"/>
      <c r="AC42" s="167"/>
      <c r="AD42" s="167"/>
      <c r="AE42" s="167"/>
      <c r="AF42" s="167"/>
      <c r="AG42" s="167"/>
      <c r="AH42" s="161"/>
      <c r="AI42" s="167"/>
      <c r="AJ42" s="167"/>
      <c r="AK42" s="167"/>
      <c r="AL42" s="167"/>
      <c r="AM42" s="161"/>
      <c r="AN42" s="224"/>
      <c r="AO42" s="105"/>
      <c r="AS42" s="155"/>
      <c r="AT42" s="155"/>
    </row>
    <row r="43" spans="1:46" s="103" customFormat="1" ht="11.25">
      <c r="A43" s="146"/>
      <c r="B43" s="146"/>
      <c r="D43" s="104"/>
      <c r="E43" s="114"/>
      <c r="F43" s="16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100"/>
      <c r="AO43" s="105"/>
      <c r="AS43" s="155"/>
      <c r="AT43" s="155"/>
    </row>
    <row r="44" spans="1:46" s="103" customFormat="1" ht="11.25">
      <c r="A44" s="146"/>
      <c r="B44" s="146"/>
      <c r="C44" s="135" t="s">
        <v>604</v>
      </c>
      <c r="D44" s="104"/>
      <c r="E44" s="171" t="s">
        <v>210</v>
      </c>
      <c r="F44" s="166" t="s">
        <v>211</v>
      </c>
      <c r="G44" s="119">
        <f aca="true" t="shared" si="12" ref="G44:Z44">SUM(G45:G46)</f>
        <v>0</v>
      </c>
      <c r="H44" s="119">
        <f t="shared" si="12"/>
        <v>0</v>
      </c>
      <c r="I44" s="119">
        <f t="shared" si="12"/>
        <v>0</v>
      </c>
      <c r="J44" s="119">
        <f t="shared" si="12"/>
        <v>0</v>
      </c>
      <c r="K44" s="119">
        <f t="shared" si="12"/>
        <v>0</v>
      </c>
      <c r="L44" s="119">
        <f t="shared" si="12"/>
        <v>0</v>
      </c>
      <c r="M44" s="119">
        <f t="shared" si="12"/>
        <v>0</v>
      </c>
      <c r="N44" s="119">
        <f t="shared" si="12"/>
        <v>0</v>
      </c>
      <c r="O44" s="119">
        <f t="shared" si="12"/>
        <v>0</v>
      </c>
      <c r="P44" s="119">
        <f t="shared" si="12"/>
        <v>0</v>
      </c>
      <c r="Q44" s="119">
        <f t="shared" si="12"/>
        <v>0</v>
      </c>
      <c r="R44" s="119">
        <f t="shared" si="12"/>
        <v>0</v>
      </c>
      <c r="S44" s="119">
        <f t="shared" si="12"/>
        <v>0</v>
      </c>
      <c r="T44" s="119">
        <f t="shared" si="12"/>
        <v>0</v>
      </c>
      <c r="U44" s="119">
        <f t="shared" si="12"/>
        <v>0</v>
      </c>
      <c r="V44" s="119">
        <f t="shared" si="12"/>
        <v>0</v>
      </c>
      <c r="W44" s="119">
        <f t="shared" si="12"/>
        <v>0</v>
      </c>
      <c r="X44" s="119">
        <f t="shared" si="12"/>
        <v>0</v>
      </c>
      <c r="Y44" s="119">
        <f t="shared" si="12"/>
        <v>0</v>
      </c>
      <c r="Z44" s="119">
        <f t="shared" si="12"/>
        <v>0</v>
      </c>
      <c r="AA44" s="230"/>
      <c r="AB44" s="230"/>
      <c r="AC44" s="230"/>
      <c r="AD44" s="230"/>
      <c r="AE44" s="230"/>
      <c r="AF44" s="230"/>
      <c r="AG44" s="230"/>
      <c r="AH44" s="119">
        <f>SUM(AH45:AH46)</f>
        <v>0</v>
      </c>
      <c r="AI44" s="230"/>
      <c r="AJ44" s="230"/>
      <c r="AK44" s="230"/>
      <c r="AL44" s="230"/>
      <c r="AM44" s="119">
        <f>SUM(AM45:AM46)</f>
        <v>0</v>
      </c>
      <c r="AN44" s="232"/>
      <c r="AO44" s="105"/>
      <c r="AS44" s="155"/>
      <c r="AT44" s="155"/>
    </row>
    <row r="45" spans="1:46" s="103" customFormat="1" ht="11.25" hidden="1">
      <c r="A45" s="146"/>
      <c r="B45" s="146"/>
      <c r="C45" s="135"/>
      <c r="D45" s="104"/>
      <c r="E45" s="160" t="s">
        <v>225</v>
      </c>
      <c r="F45" s="173"/>
      <c r="G45" s="161"/>
      <c r="H45" s="161"/>
      <c r="I45" s="161"/>
      <c r="J45" s="161"/>
      <c r="K45" s="161"/>
      <c r="L45" s="161"/>
      <c r="M45" s="161"/>
      <c r="N45" s="161"/>
      <c r="O45" s="161"/>
      <c r="P45" s="161"/>
      <c r="Q45" s="161"/>
      <c r="R45" s="161"/>
      <c r="S45" s="161"/>
      <c r="T45" s="161"/>
      <c r="U45" s="161"/>
      <c r="V45" s="161"/>
      <c r="W45" s="161"/>
      <c r="X45" s="161"/>
      <c r="Y45" s="161"/>
      <c r="Z45" s="161"/>
      <c r="AA45" s="167"/>
      <c r="AB45" s="167"/>
      <c r="AC45" s="167"/>
      <c r="AD45" s="167"/>
      <c r="AE45" s="167"/>
      <c r="AF45" s="167"/>
      <c r="AG45" s="167"/>
      <c r="AH45" s="161"/>
      <c r="AI45" s="167"/>
      <c r="AJ45" s="167"/>
      <c r="AK45" s="167"/>
      <c r="AL45" s="167"/>
      <c r="AM45" s="161"/>
      <c r="AN45" s="224"/>
      <c r="AO45" s="105"/>
      <c r="AS45" s="155"/>
      <c r="AT45" s="155"/>
    </row>
    <row r="46" spans="1:46" s="103" customFormat="1" ht="11.25">
      <c r="A46" s="146"/>
      <c r="B46" s="146"/>
      <c r="D46" s="104"/>
      <c r="E46" s="114"/>
      <c r="F46" s="16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100"/>
      <c r="AO46" s="105"/>
      <c r="AS46" s="155"/>
      <c r="AT46" s="155"/>
    </row>
    <row r="47" spans="1:46" s="103" customFormat="1" ht="11.25">
      <c r="A47" s="146"/>
      <c r="B47" s="146"/>
      <c r="C47" s="135" t="s">
        <v>604</v>
      </c>
      <c r="D47" s="104"/>
      <c r="E47" s="171" t="s">
        <v>715</v>
      </c>
      <c r="F47" s="166" t="s">
        <v>212</v>
      </c>
      <c r="G47" s="119">
        <f aca="true" t="shared" si="13" ref="G47:Z47">SUM(G48:G49)</f>
        <v>0</v>
      </c>
      <c r="H47" s="119">
        <f t="shared" si="13"/>
        <v>0</v>
      </c>
      <c r="I47" s="119">
        <f t="shared" si="13"/>
        <v>0</v>
      </c>
      <c r="J47" s="119">
        <f t="shared" si="13"/>
        <v>0</v>
      </c>
      <c r="K47" s="119">
        <f t="shared" si="13"/>
        <v>0</v>
      </c>
      <c r="L47" s="119">
        <f t="shared" si="13"/>
        <v>0</v>
      </c>
      <c r="M47" s="119">
        <f t="shared" si="13"/>
        <v>0</v>
      </c>
      <c r="N47" s="119">
        <f t="shared" si="13"/>
        <v>0</v>
      </c>
      <c r="O47" s="119">
        <f t="shared" si="13"/>
        <v>0</v>
      </c>
      <c r="P47" s="119">
        <f t="shared" si="13"/>
        <v>0</v>
      </c>
      <c r="Q47" s="119">
        <f t="shared" si="13"/>
        <v>0</v>
      </c>
      <c r="R47" s="119">
        <f t="shared" si="13"/>
        <v>0</v>
      </c>
      <c r="S47" s="119">
        <f t="shared" si="13"/>
        <v>0</v>
      </c>
      <c r="T47" s="119">
        <f t="shared" si="13"/>
        <v>0</v>
      </c>
      <c r="U47" s="119">
        <f t="shared" si="13"/>
        <v>0</v>
      </c>
      <c r="V47" s="119">
        <f t="shared" si="13"/>
        <v>0</v>
      </c>
      <c r="W47" s="119">
        <f t="shared" si="13"/>
        <v>0</v>
      </c>
      <c r="X47" s="119">
        <f t="shared" si="13"/>
        <v>0</v>
      </c>
      <c r="Y47" s="119">
        <f t="shared" si="13"/>
        <v>0</v>
      </c>
      <c r="Z47" s="119">
        <f t="shared" si="13"/>
        <v>0</v>
      </c>
      <c r="AA47" s="230"/>
      <c r="AB47" s="230"/>
      <c r="AC47" s="230"/>
      <c r="AD47" s="230"/>
      <c r="AE47" s="230"/>
      <c r="AF47" s="230"/>
      <c r="AG47" s="230"/>
      <c r="AH47" s="119">
        <f>SUM(AH48:AH49)</f>
        <v>0</v>
      </c>
      <c r="AI47" s="230"/>
      <c r="AJ47" s="230"/>
      <c r="AK47" s="230"/>
      <c r="AL47" s="230"/>
      <c r="AM47" s="119">
        <f>SUM(AM48:AM49)</f>
        <v>0</v>
      </c>
      <c r="AN47" s="232"/>
      <c r="AO47" s="105"/>
      <c r="AS47" s="155"/>
      <c r="AT47" s="155"/>
    </row>
    <row r="48" spans="1:46" s="103" customFormat="1" ht="11.25" hidden="1">
      <c r="A48" s="146"/>
      <c r="B48" s="146"/>
      <c r="C48" s="135"/>
      <c r="D48" s="104"/>
      <c r="E48" s="160" t="s">
        <v>716</v>
      </c>
      <c r="F48" s="173"/>
      <c r="G48" s="161"/>
      <c r="H48" s="161"/>
      <c r="I48" s="161"/>
      <c r="J48" s="161"/>
      <c r="K48" s="161"/>
      <c r="L48" s="161"/>
      <c r="M48" s="161"/>
      <c r="N48" s="161"/>
      <c r="O48" s="161"/>
      <c r="P48" s="161"/>
      <c r="Q48" s="161"/>
      <c r="R48" s="161"/>
      <c r="S48" s="161"/>
      <c r="T48" s="161"/>
      <c r="U48" s="161"/>
      <c r="V48" s="161"/>
      <c r="W48" s="161"/>
      <c r="X48" s="161"/>
      <c r="Y48" s="161"/>
      <c r="Z48" s="161"/>
      <c r="AA48" s="167"/>
      <c r="AB48" s="167"/>
      <c r="AC48" s="167"/>
      <c r="AD48" s="167"/>
      <c r="AE48" s="167"/>
      <c r="AF48" s="167"/>
      <c r="AG48" s="167"/>
      <c r="AH48" s="161"/>
      <c r="AI48" s="167"/>
      <c r="AJ48" s="167"/>
      <c r="AK48" s="167"/>
      <c r="AL48" s="167"/>
      <c r="AM48" s="161"/>
      <c r="AN48" s="224"/>
      <c r="AO48" s="105"/>
      <c r="AS48" s="155"/>
      <c r="AT48" s="155"/>
    </row>
    <row r="49" spans="1:46" s="103" customFormat="1" ht="11.25">
      <c r="A49" s="146"/>
      <c r="B49" s="146"/>
      <c r="D49" s="104"/>
      <c r="E49" s="114"/>
      <c r="F49" s="16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100"/>
      <c r="AO49" s="105"/>
      <c r="AS49" s="155"/>
      <c r="AT49" s="155"/>
    </row>
    <row r="50" spans="1:46" s="103" customFormat="1" ht="11.25">
      <c r="A50" s="146"/>
      <c r="B50" s="146"/>
      <c r="C50" s="135" t="s">
        <v>604</v>
      </c>
      <c r="D50" s="104"/>
      <c r="E50" s="225" t="s">
        <v>214</v>
      </c>
      <c r="F50" s="164" t="s">
        <v>213</v>
      </c>
      <c r="G50" s="119">
        <f aca="true" t="shared" si="14" ref="G50:Z50">G51+G54+G57</f>
        <v>0</v>
      </c>
      <c r="H50" s="119">
        <f t="shared" si="14"/>
        <v>0</v>
      </c>
      <c r="I50" s="119">
        <f t="shared" si="14"/>
        <v>0</v>
      </c>
      <c r="J50" s="119">
        <f t="shared" si="14"/>
        <v>0</v>
      </c>
      <c r="K50" s="119">
        <f t="shared" si="14"/>
        <v>0</v>
      </c>
      <c r="L50" s="119">
        <f t="shared" si="14"/>
        <v>0</v>
      </c>
      <c r="M50" s="119">
        <f t="shared" si="14"/>
        <v>0</v>
      </c>
      <c r="N50" s="119">
        <f t="shared" si="14"/>
        <v>0</v>
      </c>
      <c r="O50" s="119">
        <f t="shared" si="14"/>
        <v>0</v>
      </c>
      <c r="P50" s="119">
        <f t="shared" si="14"/>
        <v>0</v>
      </c>
      <c r="Q50" s="119">
        <f t="shared" si="14"/>
        <v>0</v>
      </c>
      <c r="R50" s="119">
        <f t="shared" si="14"/>
        <v>0</v>
      </c>
      <c r="S50" s="119">
        <f t="shared" si="14"/>
        <v>0</v>
      </c>
      <c r="T50" s="119">
        <f t="shared" si="14"/>
        <v>0</v>
      </c>
      <c r="U50" s="119">
        <f t="shared" si="14"/>
        <v>0</v>
      </c>
      <c r="V50" s="119">
        <f t="shared" si="14"/>
        <v>0</v>
      </c>
      <c r="W50" s="119">
        <f t="shared" si="14"/>
        <v>0</v>
      </c>
      <c r="X50" s="119">
        <f t="shared" si="14"/>
        <v>0</v>
      </c>
      <c r="Y50" s="119">
        <f t="shared" si="14"/>
        <v>0</v>
      </c>
      <c r="Z50" s="119">
        <f t="shared" si="14"/>
        <v>0</v>
      </c>
      <c r="AA50" s="230"/>
      <c r="AB50" s="230"/>
      <c r="AC50" s="230"/>
      <c r="AD50" s="230"/>
      <c r="AE50" s="230"/>
      <c r="AF50" s="230"/>
      <c r="AG50" s="230"/>
      <c r="AH50" s="119">
        <f>AH51+AH54+AH57</f>
        <v>0</v>
      </c>
      <c r="AI50" s="230"/>
      <c r="AJ50" s="230"/>
      <c r="AK50" s="230"/>
      <c r="AL50" s="230"/>
      <c r="AM50" s="119">
        <f>AM51+AM54+AM57</f>
        <v>0</v>
      </c>
      <c r="AN50" s="232"/>
      <c r="AO50" s="105"/>
      <c r="AS50" s="155"/>
      <c r="AT50" s="155"/>
    </row>
    <row r="51" spans="1:46" s="103" customFormat="1" ht="11.25">
      <c r="A51" s="146"/>
      <c r="B51" s="146"/>
      <c r="C51" s="135" t="s">
        <v>604</v>
      </c>
      <c r="D51" s="104"/>
      <c r="E51" s="225" t="s">
        <v>216</v>
      </c>
      <c r="F51" s="165" t="s">
        <v>215</v>
      </c>
      <c r="G51" s="119">
        <f aca="true" t="shared" si="15" ref="G51:Z51">SUM(G52:G53)</f>
        <v>0</v>
      </c>
      <c r="H51" s="119">
        <f t="shared" si="15"/>
        <v>0</v>
      </c>
      <c r="I51" s="119">
        <f t="shared" si="15"/>
        <v>0</v>
      </c>
      <c r="J51" s="119">
        <f t="shared" si="15"/>
        <v>0</v>
      </c>
      <c r="K51" s="119">
        <f t="shared" si="15"/>
        <v>0</v>
      </c>
      <c r="L51" s="119">
        <f t="shared" si="15"/>
        <v>0</v>
      </c>
      <c r="M51" s="119">
        <f t="shared" si="15"/>
        <v>0</v>
      </c>
      <c r="N51" s="119">
        <f t="shared" si="15"/>
        <v>0</v>
      </c>
      <c r="O51" s="119">
        <f t="shared" si="15"/>
        <v>0</v>
      </c>
      <c r="P51" s="119">
        <f t="shared" si="15"/>
        <v>0</v>
      </c>
      <c r="Q51" s="119">
        <f t="shared" si="15"/>
        <v>0</v>
      </c>
      <c r="R51" s="119">
        <f t="shared" si="15"/>
        <v>0</v>
      </c>
      <c r="S51" s="119">
        <f t="shared" si="15"/>
        <v>0</v>
      </c>
      <c r="T51" s="119">
        <f t="shared" si="15"/>
        <v>0</v>
      </c>
      <c r="U51" s="119">
        <f t="shared" si="15"/>
        <v>0</v>
      </c>
      <c r="V51" s="119">
        <f t="shared" si="15"/>
        <v>0</v>
      </c>
      <c r="W51" s="119">
        <f t="shared" si="15"/>
        <v>0</v>
      </c>
      <c r="X51" s="119">
        <f t="shared" si="15"/>
        <v>0</v>
      </c>
      <c r="Y51" s="119">
        <f t="shared" si="15"/>
        <v>0</v>
      </c>
      <c r="Z51" s="119">
        <f t="shared" si="15"/>
        <v>0</v>
      </c>
      <c r="AA51" s="230"/>
      <c r="AB51" s="230"/>
      <c r="AC51" s="230"/>
      <c r="AD51" s="230"/>
      <c r="AE51" s="230"/>
      <c r="AF51" s="230"/>
      <c r="AG51" s="230"/>
      <c r="AH51" s="119">
        <f>SUM(AH52:AH53)</f>
        <v>0</v>
      </c>
      <c r="AI51" s="230"/>
      <c r="AJ51" s="230"/>
      <c r="AK51" s="230"/>
      <c r="AL51" s="230"/>
      <c r="AM51" s="119">
        <f>SUM(AM52:AM53)</f>
        <v>0</v>
      </c>
      <c r="AN51" s="232"/>
      <c r="AO51" s="105"/>
      <c r="AS51" s="155"/>
      <c r="AT51" s="155"/>
    </row>
    <row r="52" spans="1:46" s="103" customFormat="1" ht="11.25" hidden="1">
      <c r="A52" s="146"/>
      <c r="B52" s="146"/>
      <c r="C52" s="135"/>
      <c r="D52" s="104"/>
      <c r="E52" s="160" t="s">
        <v>226</v>
      </c>
      <c r="F52" s="174"/>
      <c r="G52" s="161"/>
      <c r="H52" s="161"/>
      <c r="I52" s="161"/>
      <c r="J52" s="161"/>
      <c r="K52" s="161"/>
      <c r="L52" s="161"/>
      <c r="M52" s="161"/>
      <c r="N52" s="161"/>
      <c r="O52" s="161"/>
      <c r="P52" s="161"/>
      <c r="Q52" s="161"/>
      <c r="R52" s="161"/>
      <c r="S52" s="161"/>
      <c r="T52" s="161"/>
      <c r="U52" s="161"/>
      <c r="V52" s="161"/>
      <c r="W52" s="161"/>
      <c r="X52" s="161"/>
      <c r="Y52" s="161"/>
      <c r="Z52" s="161"/>
      <c r="AA52" s="167"/>
      <c r="AB52" s="167"/>
      <c r="AC52" s="167"/>
      <c r="AD52" s="167"/>
      <c r="AE52" s="167"/>
      <c r="AF52" s="167"/>
      <c r="AG52" s="167"/>
      <c r="AH52" s="161"/>
      <c r="AI52" s="167"/>
      <c r="AJ52" s="167"/>
      <c r="AK52" s="167"/>
      <c r="AL52" s="167"/>
      <c r="AM52" s="161"/>
      <c r="AN52" s="224"/>
      <c r="AO52" s="105"/>
      <c r="AS52" s="155"/>
      <c r="AT52" s="155"/>
    </row>
    <row r="53" spans="1:46" s="103" customFormat="1" ht="11.25">
      <c r="A53" s="146"/>
      <c r="B53" s="146"/>
      <c r="D53" s="104"/>
      <c r="E53" s="114"/>
      <c r="F53" s="172"/>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100"/>
      <c r="AO53" s="105"/>
      <c r="AS53" s="155"/>
      <c r="AT53" s="155"/>
    </row>
    <row r="54" spans="1:46" s="103" customFormat="1" ht="11.25">
      <c r="A54" s="146"/>
      <c r="B54" s="146"/>
      <c r="C54" s="135" t="s">
        <v>604</v>
      </c>
      <c r="D54" s="104"/>
      <c r="E54" s="225" t="s">
        <v>218</v>
      </c>
      <c r="F54" s="165" t="s">
        <v>217</v>
      </c>
      <c r="G54" s="119">
        <f aca="true" t="shared" si="16" ref="G54:Z54">SUM(G55:G56)</f>
        <v>0</v>
      </c>
      <c r="H54" s="119">
        <f t="shared" si="16"/>
        <v>0</v>
      </c>
      <c r="I54" s="119">
        <f t="shared" si="16"/>
        <v>0</v>
      </c>
      <c r="J54" s="119">
        <f t="shared" si="16"/>
        <v>0</v>
      </c>
      <c r="K54" s="119">
        <f t="shared" si="16"/>
        <v>0</v>
      </c>
      <c r="L54" s="119">
        <f t="shared" si="16"/>
        <v>0</v>
      </c>
      <c r="M54" s="119">
        <f t="shared" si="16"/>
        <v>0</v>
      </c>
      <c r="N54" s="119">
        <f t="shared" si="16"/>
        <v>0</v>
      </c>
      <c r="O54" s="119">
        <f t="shared" si="16"/>
        <v>0</v>
      </c>
      <c r="P54" s="119">
        <f t="shared" si="16"/>
        <v>0</v>
      </c>
      <c r="Q54" s="119">
        <f t="shared" si="16"/>
        <v>0</v>
      </c>
      <c r="R54" s="119">
        <f t="shared" si="16"/>
        <v>0</v>
      </c>
      <c r="S54" s="119">
        <f t="shared" si="16"/>
        <v>0</v>
      </c>
      <c r="T54" s="119">
        <f t="shared" si="16"/>
        <v>0</v>
      </c>
      <c r="U54" s="119">
        <f t="shared" si="16"/>
        <v>0</v>
      </c>
      <c r="V54" s="119">
        <f t="shared" si="16"/>
        <v>0</v>
      </c>
      <c r="W54" s="119">
        <f t="shared" si="16"/>
        <v>0</v>
      </c>
      <c r="X54" s="119">
        <f t="shared" si="16"/>
        <v>0</v>
      </c>
      <c r="Y54" s="119">
        <f t="shared" si="16"/>
        <v>0</v>
      </c>
      <c r="Z54" s="119">
        <f t="shared" si="16"/>
        <v>0</v>
      </c>
      <c r="AA54" s="230"/>
      <c r="AB54" s="230"/>
      <c r="AC54" s="230"/>
      <c r="AD54" s="230"/>
      <c r="AE54" s="230"/>
      <c r="AF54" s="230"/>
      <c r="AG54" s="230"/>
      <c r="AH54" s="119">
        <f>SUM(AH55:AH56)</f>
        <v>0</v>
      </c>
      <c r="AI54" s="230"/>
      <c r="AJ54" s="230"/>
      <c r="AK54" s="230"/>
      <c r="AL54" s="230"/>
      <c r="AM54" s="119">
        <f>SUM(AM55:AM56)</f>
        <v>0</v>
      </c>
      <c r="AN54" s="232"/>
      <c r="AO54" s="105"/>
      <c r="AS54" s="155"/>
      <c r="AT54" s="155"/>
    </row>
    <row r="55" spans="1:46" s="103" customFormat="1" ht="11.25" hidden="1">
      <c r="A55" s="146"/>
      <c r="B55" s="146"/>
      <c r="C55" s="135"/>
      <c r="D55" s="104"/>
      <c r="E55" s="160" t="s">
        <v>227</v>
      </c>
      <c r="F55" s="174"/>
      <c r="G55" s="161"/>
      <c r="H55" s="161"/>
      <c r="I55" s="161"/>
      <c r="J55" s="161"/>
      <c r="K55" s="161"/>
      <c r="L55" s="161"/>
      <c r="M55" s="161"/>
      <c r="N55" s="161"/>
      <c r="O55" s="161"/>
      <c r="P55" s="161"/>
      <c r="Q55" s="161"/>
      <c r="R55" s="161"/>
      <c r="S55" s="161"/>
      <c r="T55" s="161"/>
      <c r="U55" s="161"/>
      <c r="V55" s="161"/>
      <c r="W55" s="161"/>
      <c r="X55" s="161"/>
      <c r="Y55" s="161"/>
      <c r="Z55" s="161"/>
      <c r="AA55" s="167"/>
      <c r="AB55" s="167"/>
      <c r="AC55" s="167"/>
      <c r="AD55" s="167"/>
      <c r="AE55" s="167"/>
      <c r="AF55" s="167"/>
      <c r="AG55" s="167"/>
      <c r="AH55" s="161"/>
      <c r="AI55" s="167"/>
      <c r="AJ55" s="167"/>
      <c r="AK55" s="167"/>
      <c r="AL55" s="167"/>
      <c r="AM55" s="161"/>
      <c r="AN55" s="224"/>
      <c r="AO55" s="105"/>
      <c r="AS55" s="155"/>
      <c r="AT55" s="155"/>
    </row>
    <row r="56" spans="1:46" s="103" customFormat="1" ht="11.25">
      <c r="A56" s="146"/>
      <c r="B56" s="146"/>
      <c r="D56" s="104"/>
      <c r="E56" s="114"/>
      <c r="F56" s="172"/>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100"/>
      <c r="AO56" s="105"/>
      <c r="AS56" s="155"/>
      <c r="AT56" s="155"/>
    </row>
    <row r="57" spans="1:46" s="103" customFormat="1" ht="11.25">
      <c r="A57" s="146"/>
      <c r="B57" s="146"/>
      <c r="C57" s="135" t="s">
        <v>604</v>
      </c>
      <c r="D57" s="104"/>
      <c r="E57" s="225" t="s">
        <v>219</v>
      </c>
      <c r="F57" s="165" t="s">
        <v>220</v>
      </c>
      <c r="G57" s="119">
        <f aca="true" t="shared" si="17" ref="G57:Z57">SUM(G58:G59)</f>
        <v>0</v>
      </c>
      <c r="H57" s="119">
        <f t="shared" si="17"/>
        <v>0</v>
      </c>
      <c r="I57" s="119">
        <f t="shared" si="17"/>
        <v>0</v>
      </c>
      <c r="J57" s="119">
        <f t="shared" si="17"/>
        <v>0</v>
      </c>
      <c r="K57" s="119">
        <f t="shared" si="17"/>
        <v>0</v>
      </c>
      <c r="L57" s="119">
        <f t="shared" si="17"/>
        <v>0</v>
      </c>
      <c r="M57" s="119">
        <f t="shared" si="17"/>
        <v>0</v>
      </c>
      <c r="N57" s="119">
        <f t="shared" si="17"/>
        <v>0</v>
      </c>
      <c r="O57" s="119">
        <f t="shared" si="17"/>
        <v>0</v>
      </c>
      <c r="P57" s="119">
        <f t="shared" si="17"/>
        <v>0</v>
      </c>
      <c r="Q57" s="119">
        <f t="shared" si="17"/>
        <v>0</v>
      </c>
      <c r="R57" s="119">
        <f t="shared" si="17"/>
        <v>0</v>
      </c>
      <c r="S57" s="119">
        <f t="shared" si="17"/>
        <v>0</v>
      </c>
      <c r="T57" s="119">
        <f t="shared" si="17"/>
        <v>0</v>
      </c>
      <c r="U57" s="119">
        <f t="shared" si="17"/>
        <v>0</v>
      </c>
      <c r="V57" s="119">
        <f t="shared" si="17"/>
        <v>0</v>
      </c>
      <c r="W57" s="119">
        <f t="shared" si="17"/>
        <v>0</v>
      </c>
      <c r="X57" s="119">
        <f t="shared" si="17"/>
        <v>0</v>
      </c>
      <c r="Y57" s="119">
        <f t="shared" si="17"/>
        <v>0</v>
      </c>
      <c r="Z57" s="119">
        <f t="shared" si="17"/>
        <v>0</v>
      </c>
      <c r="AA57" s="230"/>
      <c r="AB57" s="230"/>
      <c r="AC57" s="230"/>
      <c r="AD57" s="230"/>
      <c r="AE57" s="230"/>
      <c r="AF57" s="230"/>
      <c r="AG57" s="230"/>
      <c r="AH57" s="119">
        <f>SUM(AH58:AH59)</f>
        <v>0</v>
      </c>
      <c r="AI57" s="230"/>
      <c r="AJ57" s="230"/>
      <c r="AK57" s="230"/>
      <c r="AL57" s="230"/>
      <c r="AM57" s="119">
        <f>SUM(AM58:AM59)</f>
        <v>0</v>
      </c>
      <c r="AN57" s="232"/>
      <c r="AO57" s="105"/>
      <c r="AS57" s="155"/>
      <c r="AT57" s="155"/>
    </row>
    <row r="58" spans="1:46" s="103" customFormat="1" ht="11.25" hidden="1">
      <c r="A58" s="146"/>
      <c r="B58" s="146"/>
      <c r="C58" s="135"/>
      <c r="D58" s="104"/>
      <c r="E58" s="160" t="s">
        <v>228</v>
      </c>
      <c r="F58" s="174"/>
      <c r="G58" s="161"/>
      <c r="H58" s="161"/>
      <c r="I58" s="161"/>
      <c r="J58" s="161"/>
      <c r="K58" s="161"/>
      <c r="L58" s="161"/>
      <c r="M58" s="161"/>
      <c r="N58" s="161"/>
      <c r="O58" s="161"/>
      <c r="P58" s="161"/>
      <c r="Q58" s="161"/>
      <c r="R58" s="161"/>
      <c r="S58" s="161"/>
      <c r="T58" s="161"/>
      <c r="U58" s="161"/>
      <c r="V58" s="161"/>
      <c r="W58" s="161"/>
      <c r="X58" s="161"/>
      <c r="Y58" s="161"/>
      <c r="Z58" s="161"/>
      <c r="AA58" s="167"/>
      <c r="AB58" s="167"/>
      <c r="AC58" s="167"/>
      <c r="AD58" s="167"/>
      <c r="AE58" s="167"/>
      <c r="AF58" s="167"/>
      <c r="AG58" s="167"/>
      <c r="AH58" s="161"/>
      <c r="AI58" s="167"/>
      <c r="AJ58" s="167"/>
      <c r="AK58" s="167"/>
      <c r="AL58" s="167"/>
      <c r="AM58" s="161"/>
      <c r="AN58" s="224"/>
      <c r="AO58" s="105"/>
      <c r="AS58" s="155"/>
      <c r="AT58" s="155"/>
    </row>
    <row r="59" spans="1:46" s="103" customFormat="1" ht="11.25">
      <c r="A59" s="146"/>
      <c r="B59" s="146"/>
      <c r="D59" s="104"/>
      <c r="E59" s="114"/>
      <c r="F59" s="172"/>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100"/>
      <c r="AO59" s="105"/>
      <c r="AS59" s="155"/>
      <c r="AT59" s="155"/>
    </row>
    <row r="60" spans="1:46" s="103" customFormat="1" ht="11.25">
      <c r="A60" s="146"/>
      <c r="B60" s="146"/>
      <c r="C60" s="135" t="s">
        <v>604</v>
      </c>
      <c r="D60" s="104"/>
      <c r="E60" s="225" t="s">
        <v>221</v>
      </c>
      <c r="F60" s="164" t="s">
        <v>222</v>
      </c>
      <c r="G60" s="119">
        <f aca="true" t="shared" si="18" ref="G60:Z60">SUM(G61:G62)</f>
        <v>0</v>
      </c>
      <c r="H60" s="119">
        <f t="shared" si="18"/>
        <v>0</v>
      </c>
      <c r="I60" s="119">
        <f t="shared" si="18"/>
        <v>0</v>
      </c>
      <c r="J60" s="119">
        <f t="shared" si="18"/>
        <v>0</v>
      </c>
      <c r="K60" s="119">
        <f t="shared" si="18"/>
        <v>0</v>
      </c>
      <c r="L60" s="119">
        <f t="shared" si="18"/>
        <v>0</v>
      </c>
      <c r="M60" s="119">
        <f t="shared" si="18"/>
        <v>0</v>
      </c>
      <c r="N60" s="119">
        <f t="shared" si="18"/>
        <v>0</v>
      </c>
      <c r="O60" s="119">
        <f t="shared" si="18"/>
        <v>0</v>
      </c>
      <c r="P60" s="119">
        <f t="shared" si="18"/>
        <v>0</v>
      </c>
      <c r="Q60" s="119">
        <f t="shared" si="18"/>
        <v>0</v>
      </c>
      <c r="R60" s="119">
        <f t="shared" si="18"/>
        <v>0</v>
      </c>
      <c r="S60" s="119">
        <f t="shared" si="18"/>
        <v>0</v>
      </c>
      <c r="T60" s="119">
        <f t="shared" si="18"/>
        <v>0</v>
      </c>
      <c r="U60" s="119">
        <f t="shared" si="18"/>
        <v>0</v>
      </c>
      <c r="V60" s="119">
        <f t="shared" si="18"/>
        <v>0</v>
      </c>
      <c r="W60" s="119">
        <f t="shared" si="18"/>
        <v>0</v>
      </c>
      <c r="X60" s="119">
        <f t="shared" si="18"/>
        <v>0</v>
      </c>
      <c r="Y60" s="119">
        <f t="shared" si="18"/>
        <v>0</v>
      </c>
      <c r="Z60" s="119">
        <f t="shared" si="18"/>
        <v>0</v>
      </c>
      <c r="AA60" s="230"/>
      <c r="AB60" s="230"/>
      <c r="AC60" s="230"/>
      <c r="AD60" s="230"/>
      <c r="AE60" s="230"/>
      <c r="AF60" s="230"/>
      <c r="AG60" s="230"/>
      <c r="AH60" s="119">
        <f>SUM(AH61:AH62)</f>
        <v>0</v>
      </c>
      <c r="AI60" s="230"/>
      <c r="AJ60" s="230"/>
      <c r="AK60" s="230"/>
      <c r="AL60" s="230"/>
      <c r="AM60" s="119">
        <f>SUM(AM61:AM62)</f>
        <v>0</v>
      </c>
      <c r="AN60" s="232"/>
      <c r="AO60" s="105"/>
      <c r="AS60" s="155"/>
      <c r="AT60" s="155"/>
    </row>
    <row r="61" spans="1:46" s="103" customFormat="1" ht="11.25" hidden="1">
      <c r="A61" s="146"/>
      <c r="B61" s="146"/>
      <c r="C61" s="135"/>
      <c r="D61" s="104"/>
      <c r="E61" s="160" t="s">
        <v>229</v>
      </c>
      <c r="F61" s="175"/>
      <c r="G61" s="161"/>
      <c r="H61" s="161"/>
      <c r="I61" s="161"/>
      <c r="J61" s="161"/>
      <c r="K61" s="161"/>
      <c r="L61" s="161"/>
      <c r="M61" s="161"/>
      <c r="N61" s="161"/>
      <c r="O61" s="161"/>
      <c r="P61" s="161"/>
      <c r="Q61" s="161"/>
      <c r="R61" s="161"/>
      <c r="S61" s="161"/>
      <c r="T61" s="161"/>
      <c r="U61" s="161"/>
      <c r="V61" s="161"/>
      <c r="W61" s="161"/>
      <c r="X61" s="161"/>
      <c r="Y61" s="161"/>
      <c r="Z61" s="161"/>
      <c r="AA61" s="167"/>
      <c r="AB61" s="167"/>
      <c r="AC61" s="167"/>
      <c r="AD61" s="167"/>
      <c r="AE61" s="167"/>
      <c r="AF61" s="167"/>
      <c r="AG61" s="167"/>
      <c r="AH61" s="161"/>
      <c r="AI61" s="167"/>
      <c r="AJ61" s="167"/>
      <c r="AK61" s="167"/>
      <c r="AL61" s="167"/>
      <c r="AM61" s="161"/>
      <c r="AN61" s="224"/>
      <c r="AO61" s="105"/>
      <c r="AS61" s="155"/>
      <c r="AT61" s="155"/>
    </row>
    <row r="62" spans="1:46" s="103" customFormat="1" ht="11.25">
      <c r="A62" s="146"/>
      <c r="B62" s="146"/>
      <c r="D62" s="104"/>
      <c r="E62" s="114"/>
      <c r="F62" s="141"/>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100"/>
      <c r="AO62" s="105"/>
      <c r="AS62" s="155"/>
      <c r="AT62" s="155"/>
    </row>
    <row r="63" spans="1:46" s="103" customFormat="1" ht="22.5">
      <c r="A63" s="146"/>
      <c r="B63" s="146"/>
      <c r="C63" s="135" t="s">
        <v>604</v>
      </c>
      <c r="D63" s="104"/>
      <c r="E63" s="170" t="s">
        <v>66</v>
      </c>
      <c r="F63" s="179" t="s">
        <v>231</v>
      </c>
      <c r="G63" s="234">
        <f aca="true" t="shared" si="19" ref="G63:Z63">G64+G91+G101</f>
        <v>0</v>
      </c>
      <c r="H63" s="234">
        <f t="shared" si="19"/>
        <v>0</v>
      </c>
      <c r="I63" s="234">
        <f t="shared" si="19"/>
        <v>0</v>
      </c>
      <c r="J63" s="234">
        <f t="shared" si="19"/>
        <v>0</v>
      </c>
      <c r="K63" s="234">
        <f t="shared" si="19"/>
        <v>0</v>
      </c>
      <c r="L63" s="234">
        <f t="shared" si="19"/>
        <v>0</v>
      </c>
      <c r="M63" s="234">
        <f t="shared" si="19"/>
        <v>0</v>
      </c>
      <c r="N63" s="234">
        <f t="shared" si="19"/>
        <v>0</v>
      </c>
      <c r="O63" s="234">
        <f t="shared" si="19"/>
        <v>0</v>
      </c>
      <c r="P63" s="234">
        <f t="shared" si="19"/>
        <v>0</v>
      </c>
      <c r="Q63" s="234">
        <f t="shared" si="19"/>
        <v>0</v>
      </c>
      <c r="R63" s="234">
        <f t="shared" si="19"/>
        <v>0</v>
      </c>
      <c r="S63" s="234">
        <f t="shared" si="19"/>
        <v>0</v>
      </c>
      <c r="T63" s="234">
        <f t="shared" si="19"/>
        <v>0</v>
      </c>
      <c r="U63" s="234">
        <f t="shared" si="19"/>
        <v>0</v>
      </c>
      <c r="V63" s="234">
        <f t="shared" si="19"/>
        <v>0</v>
      </c>
      <c r="W63" s="234">
        <f t="shared" si="19"/>
        <v>0</v>
      </c>
      <c r="X63" s="234">
        <f t="shared" si="19"/>
        <v>0</v>
      </c>
      <c r="Y63" s="234">
        <f t="shared" si="19"/>
        <v>0</v>
      </c>
      <c r="Z63" s="234">
        <f t="shared" si="19"/>
        <v>0</v>
      </c>
      <c r="AA63" s="230"/>
      <c r="AB63" s="230"/>
      <c r="AC63" s="230"/>
      <c r="AD63" s="230"/>
      <c r="AE63" s="230"/>
      <c r="AF63" s="230"/>
      <c r="AG63" s="230"/>
      <c r="AH63" s="234">
        <f>AH64+AH91+AH101</f>
        <v>0</v>
      </c>
      <c r="AI63" s="230"/>
      <c r="AJ63" s="230"/>
      <c r="AK63" s="230"/>
      <c r="AL63" s="230"/>
      <c r="AM63" s="234">
        <f>AM64+AM91+AM101</f>
        <v>0</v>
      </c>
      <c r="AN63" s="232"/>
      <c r="AO63" s="105"/>
      <c r="AS63" s="155"/>
      <c r="AT63" s="155"/>
    </row>
    <row r="64" spans="1:46" s="103" customFormat="1" ht="11.25">
      <c r="A64" s="146"/>
      <c r="B64" s="146"/>
      <c r="C64" s="135" t="s">
        <v>604</v>
      </c>
      <c r="D64" s="104"/>
      <c r="E64" s="171" t="s">
        <v>232</v>
      </c>
      <c r="F64" s="164" t="s">
        <v>183</v>
      </c>
      <c r="G64" s="119">
        <f aca="true" t="shared" si="20" ref="G64:Z64">G65+G78</f>
        <v>0</v>
      </c>
      <c r="H64" s="119">
        <f t="shared" si="20"/>
        <v>0</v>
      </c>
      <c r="I64" s="119">
        <f t="shared" si="20"/>
        <v>0</v>
      </c>
      <c r="J64" s="119">
        <f t="shared" si="20"/>
        <v>0</v>
      </c>
      <c r="K64" s="119">
        <f t="shared" si="20"/>
        <v>0</v>
      </c>
      <c r="L64" s="119">
        <f t="shared" si="20"/>
        <v>0</v>
      </c>
      <c r="M64" s="119">
        <f t="shared" si="20"/>
        <v>0</v>
      </c>
      <c r="N64" s="119">
        <f t="shared" si="20"/>
        <v>0</v>
      </c>
      <c r="O64" s="119">
        <f t="shared" si="20"/>
        <v>0</v>
      </c>
      <c r="P64" s="119">
        <f t="shared" si="20"/>
        <v>0</v>
      </c>
      <c r="Q64" s="119">
        <f t="shared" si="20"/>
        <v>0</v>
      </c>
      <c r="R64" s="119">
        <f t="shared" si="20"/>
        <v>0</v>
      </c>
      <c r="S64" s="119">
        <f t="shared" si="20"/>
        <v>0</v>
      </c>
      <c r="T64" s="119">
        <f t="shared" si="20"/>
        <v>0</v>
      </c>
      <c r="U64" s="119">
        <f t="shared" si="20"/>
        <v>0</v>
      </c>
      <c r="V64" s="119">
        <f t="shared" si="20"/>
        <v>0</v>
      </c>
      <c r="W64" s="119">
        <f t="shared" si="20"/>
        <v>0</v>
      </c>
      <c r="X64" s="119">
        <f t="shared" si="20"/>
        <v>0</v>
      </c>
      <c r="Y64" s="119">
        <f t="shared" si="20"/>
        <v>0</v>
      </c>
      <c r="Z64" s="119">
        <f t="shared" si="20"/>
        <v>0</v>
      </c>
      <c r="AA64" s="230"/>
      <c r="AB64" s="230"/>
      <c r="AC64" s="230"/>
      <c r="AD64" s="230"/>
      <c r="AE64" s="230"/>
      <c r="AF64" s="230"/>
      <c r="AG64" s="230"/>
      <c r="AH64" s="119">
        <f>AH65+AH78</f>
        <v>0</v>
      </c>
      <c r="AI64" s="230"/>
      <c r="AJ64" s="230"/>
      <c r="AK64" s="230"/>
      <c r="AL64" s="230"/>
      <c r="AM64" s="119">
        <f>AM65+AM78</f>
        <v>0</v>
      </c>
      <c r="AN64" s="232"/>
      <c r="AO64" s="105"/>
      <c r="AS64" s="155"/>
      <c r="AT64" s="155"/>
    </row>
    <row r="65" spans="1:46" s="103" customFormat="1" ht="11.25">
      <c r="A65" s="146"/>
      <c r="B65" s="146"/>
      <c r="C65" s="135" t="s">
        <v>604</v>
      </c>
      <c r="D65" s="104"/>
      <c r="E65" s="171" t="s">
        <v>233</v>
      </c>
      <c r="F65" s="165" t="s">
        <v>184</v>
      </c>
      <c r="G65" s="119">
        <f aca="true" t="shared" si="21" ref="G65:Z65">G66+G69+G72+G75</f>
        <v>0</v>
      </c>
      <c r="H65" s="119">
        <f t="shared" si="21"/>
        <v>0</v>
      </c>
      <c r="I65" s="119">
        <f t="shared" si="21"/>
        <v>0</v>
      </c>
      <c r="J65" s="119">
        <f t="shared" si="21"/>
        <v>0</v>
      </c>
      <c r="K65" s="119">
        <f t="shared" si="21"/>
        <v>0</v>
      </c>
      <c r="L65" s="119">
        <f t="shared" si="21"/>
        <v>0</v>
      </c>
      <c r="M65" s="119">
        <f t="shared" si="21"/>
        <v>0</v>
      </c>
      <c r="N65" s="119">
        <f t="shared" si="21"/>
        <v>0</v>
      </c>
      <c r="O65" s="119">
        <f t="shared" si="21"/>
        <v>0</v>
      </c>
      <c r="P65" s="119">
        <f t="shared" si="21"/>
        <v>0</v>
      </c>
      <c r="Q65" s="119">
        <f t="shared" si="21"/>
        <v>0</v>
      </c>
      <c r="R65" s="119">
        <f t="shared" si="21"/>
        <v>0</v>
      </c>
      <c r="S65" s="119">
        <f t="shared" si="21"/>
        <v>0</v>
      </c>
      <c r="T65" s="119">
        <f t="shared" si="21"/>
        <v>0</v>
      </c>
      <c r="U65" s="119">
        <f t="shared" si="21"/>
        <v>0</v>
      </c>
      <c r="V65" s="119">
        <f t="shared" si="21"/>
        <v>0</v>
      </c>
      <c r="W65" s="119">
        <f t="shared" si="21"/>
        <v>0</v>
      </c>
      <c r="X65" s="119">
        <f t="shared" si="21"/>
        <v>0</v>
      </c>
      <c r="Y65" s="119">
        <f t="shared" si="21"/>
        <v>0</v>
      </c>
      <c r="Z65" s="119">
        <f t="shared" si="21"/>
        <v>0</v>
      </c>
      <c r="AA65" s="230"/>
      <c r="AB65" s="230"/>
      <c r="AC65" s="230"/>
      <c r="AD65" s="230"/>
      <c r="AE65" s="230"/>
      <c r="AF65" s="230"/>
      <c r="AG65" s="230"/>
      <c r="AH65" s="119">
        <f>AH66+AH69+AH72+AH75</f>
        <v>0</v>
      </c>
      <c r="AI65" s="230"/>
      <c r="AJ65" s="230"/>
      <c r="AK65" s="230"/>
      <c r="AL65" s="230"/>
      <c r="AM65" s="119">
        <f>AM66+AM69+AM72+AM75</f>
        <v>0</v>
      </c>
      <c r="AN65" s="232"/>
      <c r="AO65" s="105"/>
      <c r="AS65" s="155"/>
      <c r="AT65" s="155"/>
    </row>
    <row r="66" spans="1:46" s="103" customFormat="1" ht="11.25">
      <c r="A66" s="146"/>
      <c r="B66" s="146"/>
      <c r="C66" s="135" t="s">
        <v>604</v>
      </c>
      <c r="D66" s="104"/>
      <c r="E66" s="171" t="s">
        <v>234</v>
      </c>
      <c r="F66" s="166" t="s">
        <v>185</v>
      </c>
      <c r="G66" s="119">
        <f aca="true" t="shared" si="22" ref="G66:Z66">SUM(G67:G68)</f>
        <v>0</v>
      </c>
      <c r="H66" s="119">
        <f t="shared" si="22"/>
        <v>0</v>
      </c>
      <c r="I66" s="119">
        <f t="shared" si="22"/>
        <v>0</v>
      </c>
      <c r="J66" s="119">
        <f t="shared" si="22"/>
        <v>0</v>
      </c>
      <c r="K66" s="119">
        <f t="shared" si="22"/>
        <v>0</v>
      </c>
      <c r="L66" s="119">
        <f t="shared" si="22"/>
        <v>0</v>
      </c>
      <c r="M66" s="119">
        <f t="shared" si="22"/>
        <v>0</v>
      </c>
      <c r="N66" s="119">
        <f t="shared" si="22"/>
        <v>0</v>
      </c>
      <c r="O66" s="119">
        <f t="shared" si="22"/>
        <v>0</v>
      </c>
      <c r="P66" s="119">
        <f t="shared" si="22"/>
        <v>0</v>
      </c>
      <c r="Q66" s="119">
        <f t="shared" si="22"/>
        <v>0</v>
      </c>
      <c r="R66" s="119">
        <f t="shared" si="22"/>
        <v>0</v>
      </c>
      <c r="S66" s="119">
        <f t="shared" si="22"/>
        <v>0</v>
      </c>
      <c r="T66" s="119">
        <f t="shared" si="22"/>
        <v>0</v>
      </c>
      <c r="U66" s="119">
        <f t="shared" si="22"/>
        <v>0</v>
      </c>
      <c r="V66" s="119">
        <f t="shared" si="22"/>
        <v>0</v>
      </c>
      <c r="W66" s="119">
        <f t="shared" si="22"/>
        <v>0</v>
      </c>
      <c r="X66" s="119">
        <f t="shared" si="22"/>
        <v>0</v>
      </c>
      <c r="Y66" s="119">
        <f t="shared" si="22"/>
        <v>0</v>
      </c>
      <c r="Z66" s="119">
        <f t="shared" si="22"/>
        <v>0</v>
      </c>
      <c r="AA66" s="230"/>
      <c r="AB66" s="230"/>
      <c r="AC66" s="230"/>
      <c r="AD66" s="230"/>
      <c r="AE66" s="230"/>
      <c r="AF66" s="230"/>
      <c r="AG66" s="230"/>
      <c r="AH66" s="119">
        <f>SUM(AH67:AH68)</f>
        <v>0</v>
      </c>
      <c r="AI66" s="230"/>
      <c r="AJ66" s="230"/>
      <c r="AK66" s="230"/>
      <c r="AL66" s="230"/>
      <c r="AM66" s="119">
        <f>SUM(AM67:AM68)</f>
        <v>0</v>
      </c>
      <c r="AN66" s="232"/>
      <c r="AO66" s="105"/>
      <c r="AS66" s="155"/>
      <c r="AT66" s="155"/>
    </row>
    <row r="67" spans="1:46" s="103" customFormat="1" ht="11.25" hidden="1">
      <c r="A67" s="146"/>
      <c r="B67" s="146"/>
      <c r="D67" s="104"/>
      <c r="E67" s="160" t="s">
        <v>235</v>
      </c>
      <c r="F67" s="177"/>
      <c r="G67" s="161"/>
      <c r="H67" s="161"/>
      <c r="I67" s="161"/>
      <c r="J67" s="161"/>
      <c r="K67" s="161"/>
      <c r="L67" s="161"/>
      <c r="M67" s="161"/>
      <c r="N67" s="161"/>
      <c r="O67" s="161"/>
      <c r="P67" s="161"/>
      <c r="Q67" s="161"/>
      <c r="R67" s="161"/>
      <c r="S67" s="161"/>
      <c r="T67" s="161"/>
      <c r="U67" s="161"/>
      <c r="V67" s="161"/>
      <c r="W67" s="161"/>
      <c r="X67" s="161"/>
      <c r="Y67" s="161"/>
      <c r="Z67" s="161"/>
      <c r="AA67" s="167"/>
      <c r="AB67" s="167"/>
      <c r="AC67" s="167"/>
      <c r="AD67" s="167"/>
      <c r="AE67" s="167"/>
      <c r="AF67" s="167"/>
      <c r="AG67" s="167"/>
      <c r="AH67" s="161"/>
      <c r="AI67" s="167"/>
      <c r="AJ67" s="167"/>
      <c r="AK67" s="167"/>
      <c r="AL67" s="167"/>
      <c r="AM67" s="161"/>
      <c r="AN67" s="224"/>
      <c r="AO67" s="105"/>
      <c r="AS67" s="155"/>
      <c r="AT67" s="155"/>
    </row>
    <row r="68" spans="1:46" s="103" customFormat="1" ht="11.25">
      <c r="A68" s="146"/>
      <c r="B68" s="146"/>
      <c r="D68" s="104"/>
      <c r="E68" s="114"/>
      <c r="F68" s="16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100"/>
      <c r="AO68" s="105"/>
      <c r="AS68" s="155"/>
      <c r="AT68" s="155"/>
    </row>
    <row r="69" spans="1:46" s="103" customFormat="1" ht="11.25">
      <c r="A69" s="146"/>
      <c r="B69" s="146"/>
      <c r="C69" s="135" t="s">
        <v>604</v>
      </c>
      <c r="D69" s="104"/>
      <c r="E69" s="171" t="s">
        <v>236</v>
      </c>
      <c r="F69" s="166" t="s">
        <v>193</v>
      </c>
      <c r="G69" s="119">
        <f aca="true" t="shared" si="23" ref="G69:Z69">SUM(G70:G71)</f>
        <v>0</v>
      </c>
      <c r="H69" s="119">
        <f t="shared" si="23"/>
        <v>0</v>
      </c>
      <c r="I69" s="119">
        <f t="shared" si="23"/>
        <v>0</v>
      </c>
      <c r="J69" s="119">
        <f t="shared" si="23"/>
        <v>0</v>
      </c>
      <c r="K69" s="119">
        <f t="shared" si="23"/>
        <v>0</v>
      </c>
      <c r="L69" s="119">
        <f t="shared" si="23"/>
        <v>0</v>
      </c>
      <c r="M69" s="119">
        <f t="shared" si="23"/>
        <v>0</v>
      </c>
      <c r="N69" s="119">
        <f t="shared" si="23"/>
        <v>0</v>
      </c>
      <c r="O69" s="119">
        <f t="shared" si="23"/>
        <v>0</v>
      </c>
      <c r="P69" s="119">
        <f t="shared" si="23"/>
        <v>0</v>
      </c>
      <c r="Q69" s="119">
        <f t="shared" si="23"/>
        <v>0</v>
      </c>
      <c r="R69" s="119">
        <f t="shared" si="23"/>
        <v>0</v>
      </c>
      <c r="S69" s="119">
        <f t="shared" si="23"/>
        <v>0</v>
      </c>
      <c r="T69" s="119">
        <f t="shared" si="23"/>
        <v>0</v>
      </c>
      <c r="U69" s="119">
        <f t="shared" si="23"/>
        <v>0</v>
      </c>
      <c r="V69" s="119">
        <f t="shared" si="23"/>
        <v>0</v>
      </c>
      <c r="W69" s="119">
        <f t="shared" si="23"/>
        <v>0</v>
      </c>
      <c r="X69" s="119">
        <f t="shared" si="23"/>
        <v>0</v>
      </c>
      <c r="Y69" s="119">
        <f t="shared" si="23"/>
        <v>0</v>
      </c>
      <c r="Z69" s="119">
        <f t="shared" si="23"/>
        <v>0</v>
      </c>
      <c r="AA69" s="230"/>
      <c r="AB69" s="230"/>
      <c r="AC69" s="230"/>
      <c r="AD69" s="230"/>
      <c r="AE69" s="230"/>
      <c r="AF69" s="230"/>
      <c r="AG69" s="230"/>
      <c r="AH69" s="119">
        <f>SUM(AH70:AH71)</f>
        <v>0</v>
      </c>
      <c r="AI69" s="230"/>
      <c r="AJ69" s="230"/>
      <c r="AK69" s="230"/>
      <c r="AL69" s="230"/>
      <c r="AM69" s="119">
        <f>SUM(AM70:AM71)</f>
        <v>0</v>
      </c>
      <c r="AN69" s="232"/>
      <c r="AO69" s="105"/>
      <c r="AS69" s="155"/>
      <c r="AT69" s="155"/>
    </row>
    <row r="70" spans="1:46" s="103" customFormat="1" ht="11.25" hidden="1">
      <c r="A70" s="146"/>
      <c r="B70" s="146"/>
      <c r="D70" s="104"/>
      <c r="E70" s="160" t="s">
        <v>237</v>
      </c>
      <c r="F70" s="173"/>
      <c r="G70" s="161"/>
      <c r="H70" s="161"/>
      <c r="I70" s="161"/>
      <c r="J70" s="161"/>
      <c r="K70" s="161"/>
      <c r="L70" s="161"/>
      <c r="M70" s="161"/>
      <c r="N70" s="161"/>
      <c r="O70" s="161"/>
      <c r="P70" s="161"/>
      <c r="Q70" s="161"/>
      <c r="R70" s="161"/>
      <c r="S70" s="161"/>
      <c r="T70" s="161"/>
      <c r="U70" s="161"/>
      <c r="V70" s="161"/>
      <c r="W70" s="161"/>
      <c r="X70" s="161"/>
      <c r="Y70" s="161"/>
      <c r="Z70" s="161"/>
      <c r="AA70" s="167"/>
      <c r="AB70" s="167"/>
      <c r="AC70" s="167"/>
      <c r="AD70" s="167"/>
      <c r="AE70" s="167"/>
      <c r="AF70" s="167"/>
      <c r="AG70" s="167"/>
      <c r="AH70" s="161"/>
      <c r="AI70" s="167"/>
      <c r="AJ70" s="167"/>
      <c r="AK70" s="167"/>
      <c r="AL70" s="167"/>
      <c r="AM70" s="161"/>
      <c r="AN70" s="224"/>
      <c r="AO70" s="105"/>
      <c r="AS70" s="155"/>
      <c r="AT70" s="155"/>
    </row>
    <row r="71" spans="1:46" s="103" customFormat="1" ht="11.25">
      <c r="A71" s="146"/>
      <c r="B71" s="146"/>
      <c r="D71" s="104"/>
      <c r="E71" s="114"/>
      <c r="F71" s="16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100"/>
      <c r="AO71" s="105"/>
      <c r="AS71" s="155"/>
      <c r="AT71" s="155"/>
    </row>
    <row r="72" spans="1:46" s="103" customFormat="1" ht="11.25">
      <c r="A72" s="146"/>
      <c r="B72" s="146"/>
      <c r="C72" s="135" t="s">
        <v>604</v>
      </c>
      <c r="D72" s="104"/>
      <c r="E72" s="171" t="s">
        <v>238</v>
      </c>
      <c r="F72" s="166" t="s">
        <v>194</v>
      </c>
      <c r="G72" s="119">
        <f aca="true" t="shared" si="24" ref="G72:Z72">SUM(G73:G74)</f>
        <v>0</v>
      </c>
      <c r="H72" s="119">
        <f t="shared" si="24"/>
        <v>0</v>
      </c>
      <c r="I72" s="119">
        <f t="shared" si="24"/>
        <v>0</v>
      </c>
      <c r="J72" s="119">
        <f t="shared" si="24"/>
        <v>0</v>
      </c>
      <c r="K72" s="119">
        <f t="shared" si="24"/>
        <v>0</v>
      </c>
      <c r="L72" s="119">
        <f t="shared" si="24"/>
        <v>0</v>
      </c>
      <c r="M72" s="119">
        <f t="shared" si="24"/>
        <v>0</v>
      </c>
      <c r="N72" s="119">
        <f t="shared" si="24"/>
        <v>0</v>
      </c>
      <c r="O72" s="119">
        <f t="shared" si="24"/>
        <v>0</v>
      </c>
      <c r="P72" s="119">
        <f t="shared" si="24"/>
        <v>0</v>
      </c>
      <c r="Q72" s="119">
        <f t="shared" si="24"/>
        <v>0</v>
      </c>
      <c r="R72" s="119">
        <f t="shared" si="24"/>
        <v>0</v>
      </c>
      <c r="S72" s="119">
        <f t="shared" si="24"/>
        <v>0</v>
      </c>
      <c r="T72" s="119">
        <f t="shared" si="24"/>
        <v>0</v>
      </c>
      <c r="U72" s="119">
        <f t="shared" si="24"/>
        <v>0</v>
      </c>
      <c r="V72" s="119">
        <f t="shared" si="24"/>
        <v>0</v>
      </c>
      <c r="W72" s="119">
        <f t="shared" si="24"/>
        <v>0</v>
      </c>
      <c r="X72" s="119">
        <f t="shared" si="24"/>
        <v>0</v>
      </c>
      <c r="Y72" s="119">
        <f t="shared" si="24"/>
        <v>0</v>
      </c>
      <c r="Z72" s="119">
        <f t="shared" si="24"/>
        <v>0</v>
      </c>
      <c r="AA72" s="230"/>
      <c r="AB72" s="230"/>
      <c r="AC72" s="230"/>
      <c r="AD72" s="230"/>
      <c r="AE72" s="230"/>
      <c r="AF72" s="230"/>
      <c r="AG72" s="230"/>
      <c r="AH72" s="119">
        <f>SUM(AH73:AH74)</f>
        <v>0</v>
      </c>
      <c r="AI72" s="230"/>
      <c r="AJ72" s="230"/>
      <c r="AK72" s="230"/>
      <c r="AL72" s="230"/>
      <c r="AM72" s="119">
        <f>SUM(AM73:AM74)</f>
        <v>0</v>
      </c>
      <c r="AN72" s="232"/>
      <c r="AO72" s="105"/>
      <c r="AS72" s="155"/>
      <c r="AT72" s="155"/>
    </row>
    <row r="73" spans="1:46" s="103" customFormat="1" ht="11.25" hidden="1">
      <c r="A73" s="146"/>
      <c r="B73" s="146"/>
      <c r="D73" s="104"/>
      <c r="E73" s="160" t="s">
        <v>239</v>
      </c>
      <c r="F73" s="173"/>
      <c r="G73" s="161"/>
      <c r="H73" s="161"/>
      <c r="I73" s="161"/>
      <c r="J73" s="161"/>
      <c r="K73" s="161"/>
      <c r="L73" s="161"/>
      <c r="M73" s="161"/>
      <c r="N73" s="161"/>
      <c r="O73" s="161"/>
      <c r="P73" s="161"/>
      <c r="Q73" s="161"/>
      <c r="R73" s="161"/>
      <c r="S73" s="161"/>
      <c r="T73" s="161"/>
      <c r="U73" s="161"/>
      <c r="V73" s="161"/>
      <c r="W73" s="161"/>
      <c r="X73" s="161"/>
      <c r="Y73" s="161"/>
      <c r="Z73" s="161"/>
      <c r="AA73" s="167"/>
      <c r="AB73" s="167"/>
      <c r="AC73" s="167"/>
      <c r="AD73" s="167"/>
      <c r="AE73" s="167"/>
      <c r="AF73" s="167"/>
      <c r="AG73" s="167"/>
      <c r="AH73" s="161"/>
      <c r="AI73" s="167"/>
      <c r="AJ73" s="167"/>
      <c r="AK73" s="167"/>
      <c r="AL73" s="167"/>
      <c r="AM73" s="161"/>
      <c r="AN73" s="224"/>
      <c r="AO73" s="105"/>
      <c r="AS73" s="155"/>
      <c r="AT73" s="155"/>
    </row>
    <row r="74" spans="1:46" s="103" customFormat="1" ht="11.25">
      <c r="A74" s="146"/>
      <c r="B74" s="146"/>
      <c r="D74" s="104"/>
      <c r="E74" s="114"/>
      <c r="F74" s="16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100"/>
      <c r="AO74" s="105"/>
      <c r="AS74" s="155"/>
      <c r="AT74" s="155"/>
    </row>
    <row r="75" spans="1:46" s="103" customFormat="1" ht="11.25">
      <c r="A75" s="146"/>
      <c r="B75" s="146"/>
      <c r="C75" s="135" t="s">
        <v>604</v>
      </c>
      <c r="D75" s="104"/>
      <c r="E75" s="171" t="s">
        <v>240</v>
      </c>
      <c r="F75" s="166" t="s">
        <v>230</v>
      </c>
      <c r="G75" s="119">
        <f aca="true" t="shared" si="25" ref="G75:Z75">SUM(G76:G77)</f>
        <v>0</v>
      </c>
      <c r="H75" s="119">
        <f t="shared" si="25"/>
        <v>0</v>
      </c>
      <c r="I75" s="119">
        <f t="shared" si="25"/>
        <v>0</v>
      </c>
      <c r="J75" s="119">
        <f t="shared" si="25"/>
        <v>0</v>
      </c>
      <c r="K75" s="119">
        <f t="shared" si="25"/>
        <v>0</v>
      </c>
      <c r="L75" s="119">
        <f t="shared" si="25"/>
        <v>0</v>
      </c>
      <c r="M75" s="119">
        <f t="shared" si="25"/>
        <v>0</v>
      </c>
      <c r="N75" s="119">
        <f t="shared" si="25"/>
        <v>0</v>
      </c>
      <c r="O75" s="119">
        <f t="shared" si="25"/>
        <v>0</v>
      </c>
      <c r="P75" s="119">
        <f t="shared" si="25"/>
        <v>0</v>
      </c>
      <c r="Q75" s="119">
        <f t="shared" si="25"/>
        <v>0</v>
      </c>
      <c r="R75" s="119">
        <f t="shared" si="25"/>
        <v>0</v>
      </c>
      <c r="S75" s="119">
        <f t="shared" si="25"/>
        <v>0</v>
      </c>
      <c r="T75" s="119">
        <f t="shared" si="25"/>
        <v>0</v>
      </c>
      <c r="U75" s="119">
        <f t="shared" si="25"/>
        <v>0</v>
      </c>
      <c r="V75" s="119">
        <f t="shared" si="25"/>
        <v>0</v>
      </c>
      <c r="W75" s="119">
        <f t="shared" si="25"/>
        <v>0</v>
      </c>
      <c r="X75" s="119">
        <f t="shared" si="25"/>
        <v>0</v>
      </c>
      <c r="Y75" s="119">
        <f t="shared" si="25"/>
        <v>0</v>
      </c>
      <c r="Z75" s="119">
        <f t="shared" si="25"/>
        <v>0</v>
      </c>
      <c r="AA75" s="230"/>
      <c r="AB75" s="230"/>
      <c r="AC75" s="230"/>
      <c r="AD75" s="230"/>
      <c r="AE75" s="230"/>
      <c r="AF75" s="230"/>
      <c r="AG75" s="230"/>
      <c r="AH75" s="119">
        <f>SUM(AH76:AH77)</f>
        <v>0</v>
      </c>
      <c r="AI75" s="230"/>
      <c r="AJ75" s="230"/>
      <c r="AK75" s="230"/>
      <c r="AL75" s="230"/>
      <c r="AM75" s="119">
        <f>SUM(AM76:AM77)</f>
        <v>0</v>
      </c>
      <c r="AN75" s="232"/>
      <c r="AO75" s="105"/>
      <c r="AS75" s="155"/>
      <c r="AT75" s="155"/>
    </row>
    <row r="76" spans="1:46" s="103" customFormat="1" ht="11.25" hidden="1">
      <c r="A76" s="146"/>
      <c r="B76" s="146"/>
      <c r="D76" s="104"/>
      <c r="E76" s="160" t="s">
        <v>241</v>
      </c>
      <c r="F76" s="173"/>
      <c r="G76" s="161"/>
      <c r="H76" s="161"/>
      <c r="I76" s="161"/>
      <c r="J76" s="161"/>
      <c r="K76" s="161"/>
      <c r="L76" s="161"/>
      <c r="M76" s="161"/>
      <c r="N76" s="161"/>
      <c r="O76" s="161"/>
      <c r="P76" s="161"/>
      <c r="Q76" s="161"/>
      <c r="R76" s="161"/>
      <c r="S76" s="161"/>
      <c r="T76" s="161"/>
      <c r="U76" s="161"/>
      <c r="V76" s="161"/>
      <c r="W76" s="161"/>
      <c r="X76" s="161"/>
      <c r="Y76" s="161"/>
      <c r="Z76" s="161"/>
      <c r="AA76" s="167"/>
      <c r="AB76" s="167"/>
      <c r="AC76" s="167"/>
      <c r="AD76" s="167"/>
      <c r="AE76" s="167"/>
      <c r="AF76" s="167"/>
      <c r="AG76" s="167"/>
      <c r="AH76" s="161"/>
      <c r="AI76" s="167"/>
      <c r="AJ76" s="167"/>
      <c r="AK76" s="167"/>
      <c r="AL76" s="167"/>
      <c r="AM76" s="161"/>
      <c r="AN76" s="224"/>
      <c r="AO76" s="105"/>
      <c r="AS76" s="155"/>
      <c r="AT76" s="155"/>
    </row>
    <row r="77" spans="1:46" s="103" customFormat="1" ht="11.25">
      <c r="A77" s="146"/>
      <c r="B77" s="146"/>
      <c r="D77" s="104"/>
      <c r="E77" s="114"/>
      <c r="F77" s="16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100"/>
      <c r="AO77" s="105"/>
      <c r="AS77" s="155"/>
      <c r="AT77" s="155"/>
    </row>
    <row r="78" spans="1:46" s="103" customFormat="1" ht="11.25">
      <c r="A78" s="146"/>
      <c r="B78" s="146"/>
      <c r="C78" s="135" t="s">
        <v>604</v>
      </c>
      <c r="D78" s="104"/>
      <c r="E78" s="171" t="s">
        <v>242</v>
      </c>
      <c r="F78" s="165" t="s">
        <v>200</v>
      </c>
      <c r="G78" s="119">
        <f aca="true" t="shared" si="26" ref="G78:Z78">G79+G82+G85+G88</f>
        <v>0</v>
      </c>
      <c r="H78" s="119">
        <f t="shared" si="26"/>
        <v>0</v>
      </c>
      <c r="I78" s="119">
        <f t="shared" si="26"/>
        <v>0</v>
      </c>
      <c r="J78" s="119">
        <f t="shared" si="26"/>
        <v>0</v>
      </c>
      <c r="K78" s="119">
        <f t="shared" si="26"/>
        <v>0</v>
      </c>
      <c r="L78" s="119">
        <f t="shared" si="26"/>
        <v>0</v>
      </c>
      <c r="M78" s="119">
        <f t="shared" si="26"/>
        <v>0</v>
      </c>
      <c r="N78" s="119">
        <f t="shared" si="26"/>
        <v>0</v>
      </c>
      <c r="O78" s="119">
        <f t="shared" si="26"/>
        <v>0</v>
      </c>
      <c r="P78" s="119">
        <f t="shared" si="26"/>
        <v>0</v>
      </c>
      <c r="Q78" s="119">
        <f t="shared" si="26"/>
        <v>0</v>
      </c>
      <c r="R78" s="119">
        <f t="shared" si="26"/>
        <v>0</v>
      </c>
      <c r="S78" s="119">
        <f t="shared" si="26"/>
        <v>0</v>
      </c>
      <c r="T78" s="119">
        <f t="shared" si="26"/>
        <v>0</v>
      </c>
      <c r="U78" s="119">
        <f t="shared" si="26"/>
        <v>0</v>
      </c>
      <c r="V78" s="119">
        <f t="shared" si="26"/>
        <v>0</v>
      </c>
      <c r="W78" s="119">
        <f t="shared" si="26"/>
        <v>0</v>
      </c>
      <c r="X78" s="119">
        <f t="shared" si="26"/>
        <v>0</v>
      </c>
      <c r="Y78" s="119">
        <f t="shared" si="26"/>
        <v>0</v>
      </c>
      <c r="Z78" s="119">
        <f t="shared" si="26"/>
        <v>0</v>
      </c>
      <c r="AA78" s="230"/>
      <c r="AB78" s="230"/>
      <c r="AC78" s="230"/>
      <c r="AD78" s="230"/>
      <c r="AE78" s="230"/>
      <c r="AF78" s="230"/>
      <c r="AG78" s="230"/>
      <c r="AH78" s="119">
        <f>AH79+AH82+AH85+AH88</f>
        <v>0</v>
      </c>
      <c r="AI78" s="230"/>
      <c r="AJ78" s="230"/>
      <c r="AK78" s="230"/>
      <c r="AL78" s="230"/>
      <c r="AM78" s="119">
        <f>AM79+AM82+AM85+AM88</f>
        <v>0</v>
      </c>
      <c r="AN78" s="232"/>
      <c r="AO78" s="105"/>
      <c r="AS78" s="155"/>
      <c r="AT78" s="155"/>
    </row>
    <row r="79" spans="1:46" s="103" customFormat="1" ht="11.25">
      <c r="A79" s="146"/>
      <c r="B79" s="146"/>
      <c r="C79" s="135" t="s">
        <v>604</v>
      </c>
      <c r="D79" s="104"/>
      <c r="E79" s="171" t="s">
        <v>243</v>
      </c>
      <c r="F79" s="166" t="s">
        <v>207</v>
      </c>
      <c r="G79" s="119">
        <f aca="true" t="shared" si="27" ref="G79:Z79">SUM(G80:G81)</f>
        <v>0</v>
      </c>
      <c r="H79" s="119">
        <f t="shared" si="27"/>
        <v>0</v>
      </c>
      <c r="I79" s="119">
        <f t="shared" si="27"/>
        <v>0</v>
      </c>
      <c r="J79" s="119">
        <f t="shared" si="27"/>
        <v>0</v>
      </c>
      <c r="K79" s="119">
        <f t="shared" si="27"/>
        <v>0</v>
      </c>
      <c r="L79" s="119">
        <f t="shared" si="27"/>
        <v>0</v>
      </c>
      <c r="M79" s="119">
        <f t="shared" si="27"/>
        <v>0</v>
      </c>
      <c r="N79" s="119">
        <f t="shared" si="27"/>
        <v>0</v>
      </c>
      <c r="O79" s="119">
        <f t="shared" si="27"/>
        <v>0</v>
      </c>
      <c r="P79" s="119">
        <f t="shared" si="27"/>
        <v>0</v>
      </c>
      <c r="Q79" s="119">
        <f t="shared" si="27"/>
        <v>0</v>
      </c>
      <c r="R79" s="119">
        <f t="shared" si="27"/>
        <v>0</v>
      </c>
      <c r="S79" s="119">
        <f t="shared" si="27"/>
        <v>0</v>
      </c>
      <c r="T79" s="119">
        <f t="shared" si="27"/>
        <v>0</v>
      </c>
      <c r="U79" s="119">
        <f t="shared" si="27"/>
        <v>0</v>
      </c>
      <c r="V79" s="119">
        <f t="shared" si="27"/>
        <v>0</v>
      </c>
      <c r="W79" s="119">
        <f t="shared" si="27"/>
        <v>0</v>
      </c>
      <c r="X79" s="119">
        <f t="shared" si="27"/>
        <v>0</v>
      </c>
      <c r="Y79" s="119">
        <f t="shared" si="27"/>
        <v>0</v>
      </c>
      <c r="Z79" s="119">
        <f t="shared" si="27"/>
        <v>0</v>
      </c>
      <c r="AA79" s="230"/>
      <c r="AB79" s="230"/>
      <c r="AC79" s="230"/>
      <c r="AD79" s="230"/>
      <c r="AE79" s="230"/>
      <c r="AF79" s="230"/>
      <c r="AG79" s="230"/>
      <c r="AH79" s="119">
        <f>SUM(AH80:AH81)</f>
        <v>0</v>
      </c>
      <c r="AI79" s="230"/>
      <c r="AJ79" s="230"/>
      <c r="AK79" s="230"/>
      <c r="AL79" s="230"/>
      <c r="AM79" s="119">
        <f>SUM(AM80:AM81)</f>
        <v>0</v>
      </c>
      <c r="AN79" s="232"/>
      <c r="AO79" s="105"/>
      <c r="AS79" s="155"/>
      <c r="AT79" s="155"/>
    </row>
    <row r="80" spans="1:46" s="103" customFormat="1" ht="11.25" hidden="1">
      <c r="A80" s="146"/>
      <c r="B80" s="146"/>
      <c r="C80" s="135"/>
      <c r="D80" s="104"/>
      <c r="E80" s="160" t="s">
        <v>244</v>
      </c>
      <c r="F80" s="173"/>
      <c r="G80" s="161"/>
      <c r="H80" s="161"/>
      <c r="I80" s="161"/>
      <c r="J80" s="161"/>
      <c r="K80" s="161"/>
      <c r="L80" s="161"/>
      <c r="M80" s="161"/>
      <c r="N80" s="161"/>
      <c r="O80" s="161"/>
      <c r="P80" s="161"/>
      <c r="Q80" s="161"/>
      <c r="R80" s="161"/>
      <c r="S80" s="161"/>
      <c r="T80" s="161"/>
      <c r="U80" s="161"/>
      <c r="V80" s="161"/>
      <c r="W80" s="161"/>
      <c r="X80" s="161"/>
      <c r="Y80" s="161"/>
      <c r="Z80" s="161"/>
      <c r="AA80" s="167"/>
      <c r="AB80" s="167"/>
      <c r="AC80" s="167"/>
      <c r="AD80" s="167"/>
      <c r="AE80" s="167"/>
      <c r="AF80" s="167"/>
      <c r="AG80" s="167"/>
      <c r="AH80" s="161"/>
      <c r="AI80" s="167"/>
      <c r="AJ80" s="167"/>
      <c r="AK80" s="167"/>
      <c r="AL80" s="167"/>
      <c r="AM80" s="161"/>
      <c r="AN80" s="224"/>
      <c r="AO80" s="105"/>
      <c r="AS80" s="155"/>
      <c r="AT80" s="155"/>
    </row>
    <row r="81" spans="1:46" s="103" customFormat="1" ht="11.25">
      <c r="A81" s="146"/>
      <c r="B81" s="146"/>
      <c r="D81" s="104"/>
      <c r="E81" s="114"/>
      <c r="F81" s="16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100"/>
      <c r="AO81" s="105"/>
      <c r="AS81" s="155"/>
      <c r="AT81" s="155"/>
    </row>
    <row r="82" spans="1:46" s="103" customFormat="1" ht="11.25">
      <c r="A82" s="146"/>
      <c r="B82" s="146"/>
      <c r="C82" s="135" t="s">
        <v>604</v>
      </c>
      <c r="D82" s="104"/>
      <c r="E82" s="171" t="s">
        <v>245</v>
      </c>
      <c r="F82" s="166" t="s">
        <v>208</v>
      </c>
      <c r="G82" s="119">
        <f aca="true" t="shared" si="28" ref="G82:Z82">SUM(G83:G84)</f>
        <v>0</v>
      </c>
      <c r="H82" s="119">
        <f t="shared" si="28"/>
        <v>0</v>
      </c>
      <c r="I82" s="119">
        <f t="shared" si="28"/>
        <v>0</v>
      </c>
      <c r="J82" s="119">
        <f t="shared" si="28"/>
        <v>0</v>
      </c>
      <c r="K82" s="119">
        <f t="shared" si="28"/>
        <v>0</v>
      </c>
      <c r="L82" s="119">
        <f t="shared" si="28"/>
        <v>0</v>
      </c>
      <c r="M82" s="119">
        <f t="shared" si="28"/>
        <v>0</v>
      </c>
      <c r="N82" s="119">
        <f t="shared" si="28"/>
        <v>0</v>
      </c>
      <c r="O82" s="119">
        <f t="shared" si="28"/>
        <v>0</v>
      </c>
      <c r="P82" s="119">
        <f t="shared" si="28"/>
        <v>0</v>
      </c>
      <c r="Q82" s="119">
        <f t="shared" si="28"/>
        <v>0</v>
      </c>
      <c r="R82" s="119">
        <f t="shared" si="28"/>
        <v>0</v>
      </c>
      <c r="S82" s="119">
        <f t="shared" si="28"/>
        <v>0</v>
      </c>
      <c r="T82" s="119">
        <f t="shared" si="28"/>
        <v>0</v>
      </c>
      <c r="U82" s="119">
        <f t="shared" si="28"/>
        <v>0</v>
      </c>
      <c r="V82" s="119">
        <f t="shared" si="28"/>
        <v>0</v>
      </c>
      <c r="W82" s="119">
        <f t="shared" si="28"/>
        <v>0</v>
      </c>
      <c r="X82" s="119">
        <f t="shared" si="28"/>
        <v>0</v>
      </c>
      <c r="Y82" s="119">
        <f t="shared" si="28"/>
        <v>0</v>
      </c>
      <c r="Z82" s="119">
        <f t="shared" si="28"/>
        <v>0</v>
      </c>
      <c r="AA82" s="230"/>
      <c r="AB82" s="230"/>
      <c r="AC82" s="230"/>
      <c r="AD82" s="230"/>
      <c r="AE82" s="230"/>
      <c r="AF82" s="230"/>
      <c r="AG82" s="230"/>
      <c r="AH82" s="119">
        <f>SUM(AH83:AH84)</f>
        <v>0</v>
      </c>
      <c r="AI82" s="230"/>
      <c r="AJ82" s="230"/>
      <c r="AK82" s="230"/>
      <c r="AL82" s="230"/>
      <c r="AM82" s="119">
        <f>SUM(AM83:AM84)</f>
        <v>0</v>
      </c>
      <c r="AN82" s="232"/>
      <c r="AO82" s="105"/>
      <c r="AS82" s="155"/>
      <c r="AT82" s="155"/>
    </row>
    <row r="83" spans="1:46" s="103" customFormat="1" ht="11.25" hidden="1">
      <c r="A83" s="146"/>
      <c r="B83" s="146"/>
      <c r="C83" s="135"/>
      <c r="D83" s="104"/>
      <c r="E83" s="160" t="s">
        <v>246</v>
      </c>
      <c r="F83" s="173"/>
      <c r="G83" s="161"/>
      <c r="H83" s="161"/>
      <c r="I83" s="161"/>
      <c r="J83" s="161"/>
      <c r="K83" s="161"/>
      <c r="L83" s="161"/>
      <c r="M83" s="161"/>
      <c r="N83" s="161"/>
      <c r="O83" s="161"/>
      <c r="P83" s="161"/>
      <c r="Q83" s="161"/>
      <c r="R83" s="161"/>
      <c r="S83" s="161"/>
      <c r="T83" s="161"/>
      <c r="U83" s="161"/>
      <c r="V83" s="161"/>
      <c r="W83" s="161"/>
      <c r="X83" s="161"/>
      <c r="Y83" s="161"/>
      <c r="Z83" s="161"/>
      <c r="AA83" s="167"/>
      <c r="AB83" s="167"/>
      <c r="AC83" s="167"/>
      <c r="AD83" s="167"/>
      <c r="AE83" s="167"/>
      <c r="AF83" s="167"/>
      <c r="AG83" s="167"/>
      <c r="AH83" s="161"/>
      <c r="AI83" s="167"/>
      <c r="AJ83" s="167"/>
      <c r="AK83" s="167"/>
      <c r="AL83" s="167"/>
      <c r="AM83" s="161"/>
      <c r="AN83" s="224"/>
      <c r="AO83" s="105"/>
      <c r="AS83" s="155"/>
      <c r="AT83" s="155"/>
    </row>
    <row r="84" spans="1:46" s="103" customFormat="1" ht="11.25">
      <c r="A84" s="146"/>
      <c r="B84" s="146"/>
      <c r="D84" s="104"/>
      <c r="E84" s="114"/>
      <c r="F84" s="16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100"/>
      <c r="AO84" s="105"/>
      <c r="AS84" s="155"/>
      <c r="AT84" s="155"/>
    </row>
    <row r="85" spans="1:46" s="103" customFormat="1" ht="11.25">
      <c r="A85" s="146"/>
      <c r="B85" s="146"/>
      <c r="C85" s="135" t="s">
        <v>604</v>
      </c>
      <c r="D85" s="104"/>
      <c r="E85" s="171" t="s">
        <v>247</v>
      </c>
      <c r="F85" s="166" t="s">
        <v>211</v>
      </c>
      <c r="G85" s="119">
        <f aca="true" t="shared" si="29" ref="G85:Z85">SUM(G86:G87)</f>
        <v>0</v>
      </c>
      <c r="H85" s="119">
        <f t="shared" si="29"/>
        <v>0</v>
      </c>
      <c r="I85" s="119">
        <f t="shared" si="29"/>
        <v>0</v>
      </c>
      <c r="J85" s="119">
        <f t="shared" si="29"/>
        <v>0</v>
      </c>
      <c r="K85" s="119">
        <f t="shared" si="29"/>
        <v>0</v>
      </c>
      <c r="L85" s="119">
        <f t="shared" si="29"/>
        <v>0</v>
      </c>
      <c r="M85" s="119">
        <f t="shared" si="29"/>
        <v>0</v>
      </c>
      <c r="N85" s="119">
        <f t="shared" si="29"/>
        <v>0</v>
      </c>
      <c r="O85" s="119">
        <f t="shared" si="29"/>
        <v>0</v>
      </c>
      <c r="P85" s="119">
        <f t="shared" si="29"/>
        <v>0</v>
      </c>
      <c r="Q85" s="119">
        <f t="shared" si="29"/>
        <v>0</v>
      </c>
      <c r="R85" s="119">
        <f t="shared" si="29"/>
        <v>0</v>
      </c>
      <c r="S85" s="119">
        <f t="shared" si="29"/>
        <v>0</v>
      </c>
      <c r="T85" s="119">
        <f t="shared" si="29"/>
        <v>0</v>
      </c>
      <c r="U85" s="119">
        <f t="shared" si="29"/>
        <v>0</v>
      </c>
      <c r="V85" s="119">
        <f t="shared" si="29"/>
        <v>0</v>
      </c>
      <c r="W85" s="119">
        <f t="shared" si="29"/>
        <v>0</v>
      </c>
      <c r="X85" s="119">
        <f t="shared" si="29"/>
        <v>0</v>
      </c>
      <c r="Y85" s="119">
        <f t="shared" si="29"/>
        <v>0</v>
      </c>
      <c r="Z85" s="119">
        <f t="shared" si="29"/>
        <v>0</v>
      </c>
      <c r="AA85" s="230"/>
      <c r="AB85" s="230"/>
      <c r="AC85" s="230"/>
      <c r="AD85" s="230"/>
      <c r="AE85" s="230"/>
      <c r="AF85" s="230"/>
      <c r="AG85" s="230"/>
      <c r="AH85" s="119">
        <f>SUM(AH86:AH87)</f>
        <v>0</v>
      </c>
      <c r="AI85" s="230"/>
      <c r="AJ85" s="230"/>
      <c r="AK85" s="230"/>
      <c r="AL85" s="230"/>
      <c r="AM85" s="119">
        <f>SUM(AM86:AM87)</f>
        <v>0</v>
      </c>
      <c r="AN85" s="232"/>
      <c r="AO85" s="105"/>
      <c r="AS85" s="155"/>
      <c r="AT85" s="155"/>
    </row>
    <row r="86" spans="1:46" s="103" customFormat="1" ht="11.25" hidden="1">
      <c r="A86" s="146"/>
      <c r="B86" s="146"/>
      <c r="C86" s="135"/>
      <c r="D86" s="104"/>
      <c r="E86" s="160" t="s">
        <v>248</v>
      </c>
      <c r="F86" s="173"/>
      <c r="G86" s="161"/>
      <c r="H86" s="161"/>
      <c r="I86" s="161"/>
      <c r="J86" s="161"/>
      <c r="K86" s="161"/>
      <c r="L86" s="161"/>
      <c r="M86" s="161"/>
      <c r="N86" s="161"/>
      <c r="O86" s="161"/>
      <c r="P86" s="161"/>
      <c r="Q86" s="161"/>
      <c r="R86" s="161"/>
      <c r="S86" s="161"/>
      <c r="T86" s="161"/>
      <c r="U86" s="161"/>
      <c r="V86" s="161"/>
      <c r="W86" s="161"/>
      <c r="X86" s="161"/>
      <c r="Y86" s="161"/>
      <c r="Z86" s="161"/>
      <c r="AA86" s="167"/>
      <c r="AB86" s="167"/>
      <c r="AC86" s="167"/>
      <c r="AD86" s="167"/>
      <c r="AE86" s="167"/>
      <c r="AF86" s="167"/>
      <c r="AG86" s="167"/>
      <c r="AH86" s="161"/>
      <c r="AI86" s="167"/>
      <c r="AJ86" s="167"/>
      <c r="AK86" s="167"/>
      <c r="AL86" s="167"/>
      <c r="AM86" s="161"/>
      <c r="AN86" s="224"/>
      <c r="AO86" s="105"/>
      <c r="AS86" s="155"/>
      <c r="AT86" s="155"/>
    </row>
    <row r="87" spans="1:46" s="103" customFormat="1" ht="11.25">
      <c r="A87" s="146"/>
      <c r="B87" s="146"/>
      <c r="D87" s="104"/>
      <c r="E87" s="114"/>
      <c r="F87" s="16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100"/>
      <c r="AO87" s="105"/>
      <c r="AS87" s="155"/>
      <c r="AT87" s="155"/>
    </row>
    <row r="88" spans="1:46" s="103" customFormat="1" ht="11.25">
      <c r="A88" s="146"/>
      <c r="B88" s="146"/>
      <c r="C88" s="135" t="s">
        <v>604</v>
      </c>
      <c r="D88" s="104"/>
      <c r="E88" s="171" t="s">
        <v>717</v>
      </c>
      <c r="F88" s="166" t="s">
        <v>212</v>
      </c>
      <c r="G88" s="119">
        <f aca="true" t="shared" si="30" ref="G88:Z88">SUM(G89:G90)</f>
        <v>0</v>
      </c>
      <c r="H88" s="119">
        <f t="shared" si="30"/>
        <v>0</v>
      </c>
      <c r="I88" s="119">
        <f t="shared" si="30"/>
        <v>0</v>
      </c>
      <c r="J88" s="119">
        <f t="shared" si="30"/>
        <v>0</v>
      </c>
      <c r="K88" s="119">
        <f t="shared" si="30"/>
        <v>0</v>
      </c>
      <c r="L88" s="119">
        <f t="shared" si="30"/>
        <v>0</v>
      </c>
      <c r="M88" s="119">
        <f t="shared" si="30"/>
        <v>0</v>
      </c>
      <c r="N88" s="119">
        <f t="shared" si="30"/>
        <v>0</v>
      </c>
      <c r="O88" s="119">
        <f t="shared" si="30"/>
        <v>0</v>
      </c>
      <c r="P88" s="119">
        <f t="shared" si="30"/>
        <v>0</v>
      </c>
      <c r="Q88" s="119">
        <f t="shared" si="30"/>
        <v>0</v>
      </c>
      <c r="R88" s="119">
        <f t="shared" si="30"/>
        <v>0</v>
      </c>
      <c r="S88" s="119">
        <f t="shared" si="30"/>
        <v>0</v>
      </c>
      <c r="T88" s="119">
        <f t="shared" si="30"/>
        <v>0</v>
      </c>
      <c r="U88" s="119">
        <f t="shared" si="30"/>
        <v>0</v>
      </c>
      <c r="V88" s="119">
        <f t="shared" si="30"/>
        <v>0</v>
      </c>
      <c r="W88" s="119">
        <f t="shared" si="30"/>
        <v>0</v>
      </c>
      <c r="X88" s="119">
        <f t="shared" si="30"/>
        <v>0</v>
      </c>
      <c r="Y88" s="119">
        <f t="shared" si="30"/>
        <v>0</v>
      </c>
      <c r="Z88" s="119">
        <f t="shared" si="30"/>
        <v>0</v>
      </c>
      <c r="AA88" s="230"/>
      <c r="AB88" s="230"/>
      <c r="AC88" s="230"/>
      <c r="AD88" s="230"/>
      <c r="AE88" s="230"/>
      <c r="AF88" s="230"/>
      <c r="AG88" s="230"/>
      <c r="AH88" s="119">
        <f>SUM(AH89:AH90)</f>
        <v>0</v>
      </c>
      <c r="AI88" s="230"/>
      <c r="AJ88" s="230"/>
      <c r="AK88" s="230"/>
      <c r="AL88" s="230"/>
      <c r="AM88" s="119">
        <f>SUM(AM89:AM90)</f>
        <v>0</v>
      </c>
      <c r="AN88" s="232"/>
      <c r="AO88" s="105"/>
      <c r="AS88" s="155"/>
      <c r="AT88" s="155"/>
    </row>
    <row r="89" spans="1:46" s="103" customFormat="1" ht="11.25" hidden="1">
      <c r="A89" s="146"/>
      <c r="B89" s="146"/>
      <c r="C89" s="135"/>
      <c r="D89" s="104"/>
      <c r="E89" s="160" t="s">
        <v>718</v>
      </c>
      <c r="F89" s="173"/>
      <c r="G89" s="161"/>
      <c r="H89" s="161"/>
      <c r="I89" s="161"/>
      <c r="J89" s="161"/>
      <c r="K89" s="161"/>
      <c r="L89" s="161"/>
      <c r="M89" s="161"/>
      <c r="N89" s="161"/>
      <c r="O89" s="161"/>
      <c r="P89" s="161"/>
      <c r="Q89" s="161"/>
      <c r="R89" s="161"/>
      <c r="S89" s="161"/>
      <c r="T89" s="161"/>
      <c r="U89" s="161"/>
      <c r="V89" s="161"/>
      <c r="W89" s="161"/>
      <c r="X89" s="161"/>
      <c r="Y89" s="161"/>
      <c r="Z89" s="161"/>
      <c r="AA89" s="167"/>
      <c r="AB89" s="167"/>
      <c r="AC89" s="167"/>
      <c r="AD89" s="167"/>
      <c r="AE89" s="167"/>
      <c r="AF89" s="167"/>
      <c r="AG89" s="167"/>
      <c r="AH89" s="161"/>
      <c r="AI89" s="167"/>
      <c r="AJ89" s="167"/>
      <c r="AK89" s="167"/>
      <c r="AL89" s="167"/>
      <c r="AM89" s="161"/>
      <c r="AN89" s="224"/>
      <c r="AO89" s="105"/>
      <c r="AS89" s="155"/>
      <c r="AT89" s="155"/>
    </row>
    <row r="90" spans="1:46" s="103" customFormat="1" ht="11.25">
      <c r="A90" s="146"/>
      <c r="B90" s="146"/>
      <c r="D90" s="104"/>
      <c r="E90" s="114"/>
      <c r="F90" s="16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100"/>
      <c r="AO90" s="105"/>
      <c r="AS90" s="155"/>
      <c r="AT90" s="155"/>
    </row>
    <row r="91" spans="1:46" s="103" customFormat="1" ht="11.25">
      <c r="A91" s="146"/>
      <c r="B91" s="146"/>
      <c r="C91" s="135" t="s">
        <v>604</v>
      </c>
      <c r="D91" s="104"/>
      <c r="E91" s="225" t="s">
        <v>249</v>
      </c>
      <c r="F91" s="164" t="s">
        <v>213</v>
      </c>
      <c r="G91" s="119">
        <f aca="true" t="shared" si="31" ref="G91:Z91">G92+G95+G98</f>
        <v>0</v>
      </c>
      <c r="H91" s="119">
        <f t="shared" si="31"/>
        <v>0</v>
      </c>
      <c r="I91" s="119">
        <f t="shared" si="31"/>
        <v>0</v>
      </c>
      <c r="J91" s="119">
        <f t="shared" si="31"/>
        <v>0</v>
      </c>
      <c r="K91" s="119">
        <f t="shared" si="31"/>
        <v>0</v>
      </c>
      <c r="L91" s="119">
        <f t="shared" si="31"/>
        <v>0</v>
      </c>
      <c r="M91" s="119">
        <f t="shared" si="31"/>
        <v>0</v>
      </c>
      <c r="N91" s="119">
        <f t="shared" si="31"/>
        <v>0</v>
      </c>
      <c r="O91" s="119">
        <f t="shared" si="31"/>
        <v>0</v>
      </c>
      <c r="P91" s="119">
        <f t="shared" si="31"/>
        <v>0</v>
      </c>
      <c r="Q91" s="119">
        <f t="shared" si="31"/>
        <v>0</v>
      </c>
      <c r="R91" s="119">
        <f t="shared" si="31"/>
        <v>0</v>
      </c>
      <c r="S91" s="119">
        <f t="shared" si="31"/>
        <v>0</v>
      </c>
      <c r="T91" s="119">
        <f t="shared" si="31"/>
        <v>0</v>
      </c>
      <c r="U91" s="119">
        <f t="shared" si="31"/>
        <v>0</v>
      </c>
      <c r="V91" s="119">
        <f t="shared" si="31"/>
        <v>0</v>
      </c>
      <c r="W91" s="119">
        <f t="shared" si="31"/>
        <v>0</v>
      </c>
      <c r="X91" s="119">
        <f t="shared" si="31"/>
        <v>0</v>
      </c>
      <c r="Y91" s="119">
        <f t="shared" si="31"/>
        <v>0</v>
      </c>
      <c r="Z91" s="119">
        <f t="shared" si="31"/>
        <v>0</v>
      </c>
      <c r="AA91" s="230"/>
      <c r="AB91" s="230"/>
      <c r="AC91" s="230"/>
      <c r="AD91" s="230"/>
      <c r="AE91" s="230"/>
      <c r="AF91" s="230"/>
      <c r="AG91" s="230"/>
      <c r="AH91" s="119">
        <f>AH92+AH95+AH98</f>
        <v>0</v>
      </c>
      <c r="AI91" s="230"/>
      <c r="AJ91" s="230"/>
      <c r="AK91" s="230"/>
      <c r="AL91" s="230"/>
      <c r="AM91" s="119">
        <f>AM92+AM95+AM98</f>
        <v>0</v>
      </c>
      <c r="AN91" s="232"/>
      <c r="AO91" s="105"/>
      <c r="AS91" s="155"/>
      <c r="AT91" s="155"/>
    </row>
    <row r="92" spans="1:46" s="103" customFormat="1" ht="11.25">
      <c r="A92" s="146"/>
      <c r="B92" s="146"/>
      <c r="C92" s="135" t="s">
        <v>604</v>
      </c>
      <c r="D92" s="104"/>
      <c r="E92" s="225" t="s">
        <v>250</v>
      </c>
      <c r="F92" s="165" t="s">
        <v>215</v>
      </c>
      <c r="G92" s="119">
        <f aca="true" t="shared" si="32" ref="G92:Z92">SUM(G93:G94)</f>
        <v>0</v>
      </c>
      <c r="H92" s="119">
        <f t="shared" si="32"/>
        <v>0</v>
      </c>
      <c r="I92" s="119">
        <f t="shared" si="32"/>
        <v>0</v>
      </c>
      <c r="J92" s="119">
        <f t="shared" si="32"/>
        <v>0</v>
      </c>
      <c r="K92" s="119">
        <f t="shared" si="32"/>
        <v>0</v>
      </c>
      <c r="L92" s="119">
        <f t="shared" si="32"/>
        <v>0</v>
      </c>
      <c r="M92" s="119">
        <f t="shared" si="32"/>
        <v>0</v>
      </c>
      <c r="N92" s="119">
        <f t="shared" si="32"/>
        <v>0</v>
      </c>
      <c r="O92" s="119">
        <f t="shared" si="32"/>
        <v>0</v>
      </c>
      <c r="P92" s="119">
        <f t="shared" si="32"/>
        <v>0</v>
      </c>
      <c r="Q92" s="119">
        <f t="shared" si="32"/>
        <v>0</v>
      </c>
      <c r="R92" s="119">
        <f t="shared" si="32"/>
        <v>0</v>
      </c>
      <c r="S92" s="119">
        <f t="shared" si="32"/>
        <v>0</v>
      </c>
      <c r="T92" s="119">
        <f t="shared" si="32"/>
        <v>0</v>
      </c>
      <c r="U92" s="119">
        <f t="shared" si="32"/>
        <v>0</v>
      </c>
      <c r="V92" s="119">
        <f t="shared" si="32"/>
        <v>0</v>
      </c>
      <c r="W92" s="119">
        <f t="shared" si="32"/>
        <v>0</v>
      </c>
      <c r="X92" s="119">
        <f t="shared" si="32"/>
        <v>0</v>
      </c>
      <c r="Y92" s="119">
        <f t="shared" si="32"/>
        <v>0</v>
      </c>
      <c r="Z92" s="119">
        <f t="shared" si="32"/>
        <v>0</v>
      </c>
      <c r="AA92" s="230"/>
      <c r="AB92" s="230"/>
      <c r="AC92" s="230"/>
      <c r="AD92" s="230"/>
      <c r="AE92" s="230"/>
      <c r="AF92" s="230"/>
      <c r="AG92" s="230"/>
      <c r="AH92" s="119">
        <f>SUM(AH93:AH94)</f>
        <v>0</v>
      </c>
      <c r="AI92" s="230"/>
      <c r="AJ92" s="230"/>
      <c r="AK92" s="230"/>
      <c r="AL92" s="230"/>
      <c r="AM92" s="119">
        <f>SUM(AM93:AM94)</f>
        <v>0</v>
      </c>
      <c r="AN92" s="232"/>
      <c r="AO92" s="105"/>
      <c r="AS92" s="155"/>
      <c r="AT92" s="155"/>
    </row>
    <row r="93" spans="1:46" s="103" customFormat="1" ht="11.25" hidden="1">
      <c r="A93" s="146"/>
      <c r="B93" s="146"/>
      <c r="C93" s="135"/>
      <c r="D93" s="104"/>
      <c r="E93" s="160" t="s">
        <v>251</v>
      </c>
      <c r="F93" s="174"/>
      <c r="G93" s="161"/>
      <c r="H93" s="161"/>
      <c r="I93" s="161"/>
      <c r="J93" s="161"/>
      <c r="K93" s="161"/>
      <c r="L93" s="161"/>
      <c r="M93" s="161"/>
      <c r="N93" s="161"/>
      <c r="O93" s="161"/>
      <c r="P93" s="161"/>
      <c r="Q93" s="161"/>
      <c r="R93" s="161"/>
      <c r="S93" s="161"/>
      <c r="T93" s="161"/>
      <c r="U93" s="161"/>
      <c r="V93" s="161"/>
      <c r="W93" s="161"/>
      <c r="X93" s="161"/>
      <c r="Y93" s="161"/>
      <c r="Z93" s="161"/>
      <c r="AA93" s="167"/>
      <c r="AB93" s="167"/>
      <c r="AC93" s="167"/>
      <c r="AD93" s="167"/>
      <c r="AE93" s="167"/>
      <c r="AF93" s="167"/>
      <c r="AG93" s="167"/>
      <c r="AH93" s="161"/>
      <c r="AI93" s="167"/>
      <c r="AJ93" s="167"/>
      <c r="AK93" s="167"/>
      <c r="AL93" s="167"/>
      <c r="AM93" s="161"/>
      <c r="AN93" s="224"/>
      <c r="AO93" s="105"/>
      <c r="AS93" s="155"/>
      <c r="AT93" s="155"/>
    </row>
    <row r="94" spans="1:46" s="103" customFormat="1" ht="11.25">
      <c r="A94" s="146"/>
      <c r="B94" s="146"/>
      <c r="D94" s="104"/>
      <c r="E94" s="114"/>
      <c r="F94" s="172"/>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100"/>
      <c r="AO94" s="105"/>
      <c r="AS94" s="155"/>
      <c r="AT94" s="155"/>
    </row>
    <row r="95" spans="1:46" s="103" customFormat="1" ht="11.25">
      <c r="A95" s="146"/>
      <c r="B95" s="146"/>
      <c r="C95" s="135" t="s">
        <v>604</v>
      </c>
      <c r="D95" s="104"/>
      <c r="E95" s="225" t="s">
        <v>252</v>
      </c>
      <c r="F95" s="165" t="s">
        <v>217</v>
      </c>
      <c r="G95" s="119">
        <f aca="true" t="shared" si="33" ref="G95:Z95">SUM(G96:G97)</f>
        <v>0</v>
      </c>
      <c r="H95" s="119">
        <f t="shared" si="33"/>
        <v>0</v>
      </c>
      <c r="I95" s="119">
        <f t="shared" si="33"/>
        <v>0</v>
      </c>
      <c r="J95" s="119">
        <f t="shared" si="33"/>
        <v>0</v>
      </c>
      <c r="K95" s="119">
        <f t="shared" si="33"/>
        <v>0</v>
      </c>
      <c r="L95" s="119">
        <f t="shared" si="33"/>
        <v>0</v>
      </c>
      <c r="M95" s="119">
        <f t="shared" si="33"/>
        <v>0</v>
      </c>
      <c r="N95" s="119">
        <f t="shared" si="33"/>
        <v>0</v>
      </c>
      <c r="O95" s="119">
        <f t="shared" si="33"/>
        <v>0</v>
      </c>
      <c r="P95" s="119">
        <f t="shared" si="33"/>
        <v>0</v>
      </c>
      <c r="Q95" s="119">
        <f t="shared" si="33"/>
        <v>0</v>
      </c>
      <c r="R95" s="119">
        <f t="shared" si="33"/>
        <v>0</v>
      </c>
      <c r="S95" s="119">
        <f t="shared" si="33"/>
        <v>0</v>
      </c>
      <c r="T95" s="119">
        <f t="shared" si="33"/>
        <v>0</v>
      </c>
      <c r="U95" s="119">
        <f t="shared" si="33"/>
        <v>0</v>
      </c>
      <c r="V95" s="119">
        <f t="shared" si="33"/>
        <v>0</v>
      </c>
      <c r="W95" s="119">
        <f t="shared" si="33"/>
        <v>0</v>
      </c>
      <c r="X95" s="119">
        <f t="shared" si="33"/>
        <v>0</v>
      </c>
      <c r="Y95" s="119">
        <f t="shared" si="33"/>
        <v>0</v>
      </c>
      <c r="Z95" s="119">
        <f t="shared" si="33"/>
        <v>0</v>
      </c>
      <c r="AA95" s="230"/>
      <c r="AB95" s="230"/>
      <c r="AC95" s="230"/>
      <c r="AD95" s="230"/>
      <c r="AE95" s="230"/>
      <c r="AF95" s="230"/>
      <c r="AG95" s="230"/>
      <c r="AH95" s="119">
        <f>SUM(AH96:AH97)</f>
        <v>0</v>
      </c>
      <c r="AI95" s="230"/>
      <c r="AJ95" s="230"/>
      <c r="AK95" s="230"/>
      <c r="AL95" s="230"/>
      <c r="AM95" s="119">
        <f>SUM(AM96:AM97)</f>
        <v>0</v>
      </c>
      <c r="AN95" s="232"/>
      <c r="AO95" s="105"/>
      <c r="AS95" s="155"/>
      <c r="AT95" s="155"/>
    </row>
    <row r="96" spans="1:46" s="103" customFormat="1" ht="11.25" hidden="1">
      <c r="A96" s="146"/>
      <c r="B96" s="146"/>
      <c r="C96" s="135"/>
      <c r="D96" s="104"/>
      <c r="E96" s="160" t="s">
        <v>253</v>
      </c>
      <c r="F96" s="174"/>
      <c r="G96" s="161"/>
      <c r="H96" s="161"/>
      <c r="I96" s="161"/>
      <c r="J96" s="161"/>
      <c r="K96" s="161"/>
      <c r="L96" s="161"/>
      <c r="M96" s="161"/>
      <c r="N96" s="161"/>
      <c r="O96" s="161"/>
      <c r="P96" s="161"/>
      <c r="Q96" s="161"/>
      <c r="R96" s="161"/>
      <c r="S96" s="161"/>
      <c r="T96" s="161"/>
      <c r="U96" s="161"/>
      <c r="V96" s="161"/>
      <c r="W96" s="161"/>
      <c r="X96" s="161"/>
      <c r="Y96" s="161"/>
      <c r="Z96" s="161"/>
      <c r="AA96" s="167"/>
      <c r="AB96" s="167"/>
      <c r="AC96" s="167"/>
      <c r="AD96" s="167"/>
      <c r="AE96" s="167"/>
      <c r="AF96" s="167"/>
      <c r="AG96" s="167"/>
      <c r="AH96" s="161"/>
      <c r="AI96" s="167"/>
      <c r="AJ96" s="167"/>
      <c r="AK96" s="167"/>
      <c r="AL96" s="167"/>
      <c r="AM96" s="161"/>
      <c r="AN96" s="224"/>
      <c r="AO96" s="105"/>
      <c r="AS96" s="155"/>
      <c r="AT96" s="155"/>
    </row>
    <row r="97" spans="1:46" s="103" customFormat="1" ht="11.25">
      <c r="A97" s="146"/>
      <c r="B97" s="146"/>
      <c r="D97" s="104"/>
      <c r="E97" s="114"/>
      <c r="F97" s="172"/>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100"/>
      <c r="AO97" s="105"/>
      <c r="AS97" s="155"/>
      <c r="AT97" s="155"/>
    </row>
    <row r="98" spans="1:46" s="103" customFormat="1" ht="11.25">
      <c r="A98" s="146"/>
      <c r="B98" s="146"/>
      <c r="C98" s="135" t="s">
        <v>604</v>
      </c>
      <c r="D98" s="104"/>
      <c r="E98" s="225" t="s">
        <v>254</v>
      </c>
      <c r="F98" s="165" t="s">
        <v>220</v>
      </c>
      <c r="G98" s="119">
        <f aca="true" t="shared" si="34" ref="G98:Z98">SUM(G99:G100)</f>
        <v>0</v>
      </c>
      <c r="H98" s="119">
        <f t="shared" si="34"/>
        <v>0</v>
      </c>
      <c r="I98" s="119">
        <f t="shared" si="34"/>
        <v>0</v>
      </c>
      <c r="J98" s="119">
        <f t="shared" si="34"/>
        <v>0</v>
      </c>
      <c r="K98" s="119">
        <f t="shared" si="34"/>
        <v>0</v>
      </c>
      <c r="L98" s="119">
        <f t="shared" si="34"/>
        <v>0</v>
      </c>
      <c r="M98" s="119">
        <f t="shared" si="34"/>
        <v>0</v>
      </c>
      <c r="N98" s="119">
        <f t="shared" si="34"/>
        <v>0</v>
      </c>
      <c r="O98" s="119">
        <f t="shared" si="34"/>
        <v>0</v>
      </c>
      <c r="P98" s="119">
        <f t="shared" si="34"/>
        <v>0</v>
      </c>
      <c r="Q98" s="119">
        <f t="shared" si="34"/>
        <v>0</v>
      </c>
      <c r="R98" s="119">
        <f t="shared" si="34"/>
        <v>0</v>
      </c>
      <c r="S98" s="119">
        <f t="shared" si="34"/>
        <v>0</v>
      </c>
      <c r="T98" s="119">
        <f t="shared" si="34"/>
        <v>0</v>
      </c>
      <c r="U98" s="119">
        <f t="shared" si="34"/>
        <v>0</v>
      </c>
      <c r="V98" s="119">
        <f t="shared" si="34"/>
        <v>0</v>
      </c>
      <c r="W98" s="119">
        <f t="shared" si="34"/>
        <v>0</v>
      </c>
      <c r="X98" s="119">
        <f t="shared" si="34"/>
        <v>0</v>
      </c>
      <c r="Y98" s="119">
        <f t="shared" si="34"/>
        <v>0</v>
      </c>
      <c r="Z98" s="119">
        <f t="shared" si="34"/>
        <v>0</v>
      </c>
      <c r="AA98" s="230"/>
      <c r="AB98" s="230"/>
      <c r="AC98" s="230"/>
      <c r="AD98" s="230"/>
      <c r="AE98" s="230"/>
      <c r="AF98" s="230"/>
      <c r="AG98" s="230"/>
      <c r="AH98" s="119">
        <f>SUM(AH99:AH100)</f>
        <v>0</v>
      </c>
      <c r="AI98" s="230"/>
      <c r="AJ98" s="230"/>
      <c r="AK98" s="230"/>
      <c r="AL98" s="230"/>
      <c r="AM98" s="119">
        <f>SUM(AM99:AM100)</f>
        <v>0</v>
      </c>
      <c r="AN98" s="232"/>
      <c r="AO98" s="105"/>
      <c r="AS98" s="155"/>
      <c r="AT98" s="155"/>
    </row>
    <row r="99" spans="1:46" s="103" customFormat="1" ht="11.25" hidden="1">
      <c r="A99" s="146"/>
      <c r="B99" s="146"/>
      <c r="C99" s="135"/>
      <c r="D99" s="104"/>
      <c r="E99" s="160" t="s">
        <v>255</v>
      </c>
      <c r="F99" s="174"/>
      <c r="G99" s="161"/>
      <c r="H99" s="161"/>
      <c r="I99" s="161"/>
      <c r="J99" s="161"/>
      <c r="K99" s="161"/>
      <c r="L99" s="161"/>
      <c r="M99" s="161"/>
      <c r="N99" s="161"/>
      <c r="O99" s="161"/>
      <c r="P99" s="161"/>
      <c r="Q99" s="161"/>
      <c r="R99" s="161"/>
      <c r="S99" s="161"/>
      <c r="T99" s="161"/>
      <c r="U99" s="161"/>
      <c r="V99" s="161"/>
      <c r="W99" s="161"/>
      <c r="X99" s="161"/>
      <c r="Y99" s="161"/>
      <c r="Z99" s="161"/>
      <c r="AA99" s="167"/>
      <c r="AB99" s="167"/>
      <c r="AC99" s="167"/>
      <c r="AD99" s="167"/>
      <c r="AE99" s="167"/>
      <c r="AF99" s="167"/>
      <c r="AG99" s="167"/>
      <c r="AH99" s="161"/>
      <c r="AI99" s="167"/>
      <c r="AJ99" s="167"/>
      <c r="AK99" s="167"/>
      <c r="AL99" s="167"/>
      <c r="AM99" s="161"/>
      <c r="AN99" s="224"/>
      <c r="AO99" s="105"/>
      <c r="AS99" s="155"/>
      <c r="AT99" s="155"/>
    </row>
    <row r="100" spans="1:46" s="103" customFormat="1" ht="11.25">
      <c r="A100" s="146"/>
      <c r="B100" s="146"/>
      <c r="D100" s="104"/>
      <c r="E100" s="114"/>
      <c r="F100" s="172"/>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100"/>
      <c r="AO100" s="105"/>
      <c r="AS100" s="155"/>
      <c r="AT100" s="155"/>
    </row>
    <row r="101" spans="1:46" s="103" customFormat="1" ht="11.25">
      <c r="A101" s="146"/>
      <c r="B101" s="146"/>
      <c r="C101" s="135" t="s">
        <v>604</v>
      </c>
      <c r="D101" s="104"/>
      <c r="E101" s="225" t="s">
        <v>256</v>
      </c>
      <c r="F101" s="164" t="s">
        <v>222</v>
      </c>
      <c r="G101" s="119">
        <f aca="true" t="shared" si="35" ref="G101:Z101">SUM(G102:G103)</f>
        <v>0</v>
      </c>
      <c r="H101" s="119">
        <f t="shared" si="35"/>
        <v>0</v>
      </c>
      <c r="I101" s="119">
        <f t="shared" si="35"/>
        <v>0</v>
      </c>
      <c r="J101" s="119">
        <f t="shared" si="35"/>
        <v>0</v>
      </c>
      <c r="K101" s="119">
        <f t="shared" si="35"/>
        <v>0</v>
      </c>
      <c r="L101" s="119">
        <f t="shared" si="35"/>
        <v>0</v>
      </c>
      <c r="M101" s="119">
        <f t="shared" si="35"/>
        <v>0</v>
      </c>
      <c r="N101" s="119">
        <f t="shared" si="35"/>
        <v>0</v>
      </c>
      <c r="O101" s="119">
        <f t="shared" si="35"/>
        <v>0</v>
      </c>
      <c r="P101" s="119">
        <f t="shared" si="35"/>
        <v>0</v>
      </c>
      <c r="Q101" s="119">
        <f t="shared" si="35"/>
        <v>0</v>
      </c>
      <c r="R101" s="119">
        <f t="shared" si="35"/>
        <v>0</v>
      </c>
      <c r="S101" s="119">
        <f t="shared" si="35"/>
        <v>0</v>
      </c>
      <c r="T101" s="119">
        <f t="shared" si="35"/>
        <v>0</v>
      </c>
      <c r="U101" s="119">
        <f t="shared" si="35"/>
        <v>0</v>
      </c>
      <c r="V101" s="119">
        <f t="shared" si="35"/>
        <v>0</v>
      </c>
      <c r="W101" s="119">
        <f t="shared" si="35"/>
        <v>0</v>
      </c>
      <c r="X101" s="119">
        <f t="shared" si="35"/>
        <v>0</v>
      </c>
      <c r="Y101" s="119">
        <f t="shared" si="35"/>
        <v>0</v>
      </c>
      <c r="Z101" s="119">
        <f t="shared" si="35"/>
        <v>0</v>
      </c>
      <c r="AA101" s="230"/>
      <c r="AB101" s="230"/>
      <c r="AC101" s="230"/>
      <c r="AD101" s="230"/>
      <c r="AE101" s="230"/>
      <c r="AF101" s="230"/>
      <c r="AG101" s="230"/>
      <c r="AH101" s="119">
        <f>SUM(AH102:AH103)</f>
        <v>0</v>
      </c>
      <c r="AI101" s="230"/>
      <c r="AJ101" s="230"/>
      <c r="AK101" s="230"/>
      <c r="AL101" s="230"/>
      <c r="AM101" s="119">
        <f>SUM(AM102:AM103)</f>
        <v>0</v>
      </c>
      <c r="AN101" s="232"/>
      <c r="AO101" s="105"/>
      <c r="AS101" s="155"/>
      <c r="AT101" s="155"/>
    </row>
    <row r="102" spans="1:46" s="103" customFormat="1" ht="11.25" hidden="1">
      <c r="A102" s="146"/>
      <c r="B102" s="146"/>
      <c r="C102" s="135"/>
      <c r="D102" s="104"/>
      <c r="E102" s="160" t="s">
        <v>257</v>
      </c>
      <c r="F102" s="175"/>
      <c r="G102" s="161"/>
      <c r="H102" s="161"/>
      <c r="I102" s="161"/>
      <c r="J102" s="161"/>
      <c r="K102" s="161"/>
      <c r="L102" s="161"/>
      <c r="M102" s="161"/>
      <c r="N102" s="161"/>
      <c r="O102" s="161"/>
      <c r="P102" s="161"/>
      <c r="Q102" s="161"/>
      <c r="R102" s="161"/>
      <c r="S102" s="161"/>
      <c r="T102" s="161"/>
      <c r="U102" s="161"/>
      <c r="V102" s="161"/>
      <c r="W102" s="161"/>
      <c r="X102" s="161"/>
      <c r="Y102" s="161"/>
      <c r="Z102" s="161"/>
      <c r="AA102" s="167"/>
      <c r="AB102" s="167"/>
      <c r="AC102" s="167"/>
      <c r="AD102" s="167"/>
      <c r="AE102" s="167"/>
      <c r="AF102" s="167"/>
      <c r="AG102" s="167"/>
      <c r="AH102" s="161"/>
      <c r="AI102" s="167"/>
      <c r="AJ102" s="167"/>
      <c r="AK102" s="167"/>
      <c r="AL102" s="167"/>
      <c r="AM102" s="161"/>
      <c r="AN102" s="224"/>
      <c r="AO102" s="105"/>
      <c r="AS102" s="155"/>
      <c r="AT102" s="155"/>
    </row>
    <row r="103" spans="1:46" s="103" customFormat="1" ht="11.25">
      <c r="A103" s="146"/>
      <c r="B103" s="146"/>
      <c r="D103" s="104"/>
      <c r="E103" s="114"/>
      <c r="F103" s="141"/>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100"/>
      <c r="AO103" s="105"/>
      <c r="AS103" s="155"/>
      <c r="AT103" s="155"/>
    </row>
    <row r="104" spans="1:46" s="103" customFormat="1" ht="22.5">
      <c r="A104" s="146"/>
      <c r="B104" s="146"/>
      <c r="C104" s="135" t="s">
        <v>604</v>
      </c>
      <c r="D104" s="104"/>
      <c r="E104" s="226" t="s">
        <v>77</v>
      </c>
      <c r="F104" s="179" t="s">
        <v>258</v>
      </c>
      <c r="G104" s="234">
        <f aca="true" t="shared" si="36" ref="G104:Z104">SUM(G105:G106)</f>
        <v>0</v>
      </c>
      <c r="H104" s="234">
        <f t="shared" si="36"/>
        <v>0</v>
      </c>
      <c r="I104" s="234">
        <f t="shared" si="36"/>
        <v>0</v>
      </c>
      <c r="J104" s="234">
        <f t="shared" si="36"/>
        <v>0</v>
      </c>
      <c r="K104" s="234">
        <f t="shared" si="36"/>
        <v>0</v>
      </c>
      <c r="L104" s="234">
        <f t="shared" si="36"/>
        <v>0</v>
      </c>
      <c r="M104" s="234">
        <f t="shared" si="36"/>
        <v>0</v>
      </c>
      <c r="N104" s="234">
        <f t="shared" si="36"/>
        <v>0</v>
      </c>
      <c r="O104" s="234">
        <f t="shared" si="36"/>
        <v>0</v>
      </c>
      <c r="P104" s="234">
        <f t="shared" si="36"/>
        <v>0</v>
      </c>
      <c r="Q104" s="234">
        <f t="shared" si="36"/>
        <v>0</v>
      </c>
      <c r="R104" s="234">
        <f t="shared" si="36"/>
        <v>0</v>
      </c>
      <c r="S104" s="234">
        <f t="shared" si="36"/>
        <v>0</v>
      </c>
      <c r="T104" s="234">
        <f t="shared" si="36"/>
        <v>0</v>
      </c>
      <c r="U104" s="234">
        <f t="shared" si="36"/>
        <v>0</v>
      </c>
      <c r="V104" s="234">
        <f t="shared" si="36"/>
        <v>0</v>
      </c>
      <c r="W104" s="234">
        <f t="shared" si="36"/>
        <v>0</v>
      </c>
      <c r="X104" s="234">
        <f t="shared" si="36"/>
        <v>0</v>
      </c>
      <c r="Y104" s="234">
        <f t="shared" si="36"/>
        <v>0</v>
      </c>
      <c r="Z104" s="234">
        <f t="shared" si="36"/>
        <v>0</v>
      </c>
      <c r="AA104" s="230"/>
      <c r="AB104" s="230"/>
      <c r="AC104" s="230"/>
      <c r="AD104" s="230"/>
      <c r="AE104" s="230"/>
      <c r="AF104" s="230"/>
      <c r="AG104" s="230"/>
      <c r="AH104" s="234">
        <f>SUM(AH105:AH106)</f>
        <v>0</v>
      </c>
      <c r="AI104" s="230"/>
      <c r="AJ104" s="230"/>
      <c r="AK104" s="230"/>
      <c r="AL104" s="230"/>
      <c r="AM104" s="234">
        <f>SUM(AM105:AM106)</f>
        <v>0</v>
      </c>
      <c r="AN104" s="232"/>
      <c r="AO104" s="105"/>
      <c r="AS104" s="155"/>
      <c r="AT104" s="155"/>
    </row>
    <row r="105" spans="1:46" s="103" customFormat="1" ht="11.25" hidden="1">
      <c r="A105" s="146"/>
      <c r="B105" s="146"/>
      <c r="C105" s="135"/>
      <c r="D105" s="104"/>
      <c r="E105" s="160" t="s">
        <v>259</v>
      </c>
      <c r="F105" s="180"/>
      <c r="G105" s="161"/>
      <c r="H105" s="161"/>
      <c r="I105" s="161"/>
      <c r="J105" s="161"/>
      <c r="K105" s="161"/>
      <c r="L105" s="161"/>
      <c r="M105" s="161"/>
      <c r="N105" s="161"/>
      <c r="O105" s="161"/>
      <c r="P105" s="161"/>
      <c r="Q105" s="161"/>
      <c r="R105" s="161"/>
      <c r="S105" s="161"/>
      <c r="T105" s="161"/>
      <c r="U105" s="161"/>
      <c r="V105" s="161"/>
      <c r="W105" s="161"/>
      <c r="X105" s="161"/>
      <c r="Y105" s="161"/>
      <c r="Z105" s="161"/>
      <c r="AA105" s="167"/>
      <c r="AB105" s="167"/>
      <c r="AC105" s="167"/>
      <c r="AD105" s="167"/>
      <c r="AE105" s="167"/>
      <c r="AF105" s="167"/>
      <c r="AG105" s="167"/>
      <c r="AH105" s="161"/>
      <c r="AI105" s="167"/>
      <c r="AJ105" s="167"/>
      <c r="AK105" s="167"/>
      <c r="AL105" s="167"/>
      <c r="AM105" s="161"/>
      <c r="AN105" s="224"/>
      <c r="AO105" s="105"/>
      <c r="AS105" s="155"/>
      <c r="AT105" s="155"/>
    </row>
    <row r="106" spans="1:46" s="103" customFormat="1" ht="11.25">
      <c r="A106" s="146"/>
      <c r="B106" s="146"/>
      <c r="D106" s="104"/>
      <c r="E106" s="114"/>
      <c r="F106" s="140"/>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100"/>
      <c r="AO106" s="105"/>
      <c r="AS106" s="155"/>
      <c r="AT106" s="155"/>
    </row>
    <row r="107" spans="1:46" s="103" customFormat="1" ht="11.25">
      <c r="A107" s="146"/>
      <c r="B107" s="146"/>
      <c r="C107" s="135" t="s">
        <v>604</v>
      </c>
      <c r="D107" s="104"/>
      <c r="E107" s="226" t="s">
        <v>78</v>
      </c>
      <c r="F107" s="179" t="s">
        <v>261</v>
      </c>
      <c r="G107" s="234">
        <f aca="true" t="shared" si="37" ref="G107:Z107">SUM(G108:G109)</f>
        <v>0</v>
      </c>
      <c r="H107" s="234">
        <f t="shared" si="37"/>
        <v>0</v>
      </c>
      <c r="I107" s="234">
        <f t="shared" si="37"/>
        <v>0</v>
      </c>
      <c r="J107" s="234">
        <f t="shared" si="37"/>
        <v>0</v>
      </c>
      <c r="K107" s="234">
        <f t="shared" si="37"/>
        <v>0</v>
      </c>
      <c r="L107" s="234">
        <f t="shared" si="37"/>
        <v>0</v>
      </c>
      <c r="M107" s="234">
        <f t="shared" si="37"/>
        <v>0</v>
      </c>
      <c r="N107" s="234">
        <f t="shared" si="37"/>
        <v>0</v>
      </c>
      <c r="O107" s="234">
        <f t="shared" si="37"/>
        <v>0</v>
      </c>
      <c r="P107" s="234">
        <f t="shared" si="37"/>
        <v>0</v>
      </c>
      <c r="Q107" s="234">
        <f t="shared" si="37"/>
        <v>0</v>
      </c>
      <c r="R107" s="234">
        <f t="shared" si="37"/>
        <v>0</v>
      </c>
      <c r="S107" s="234">
        <f t="shared" si="37"/>
        <v>0</v>
      </c>
      <c r="T107" s="234">
        <f t="shared" si="37"/>
        <v>0</v>
      </c>
      <c r="U107" s="234">
        <f t="shared" si="37"/>
        <v>0</v>
      </c>
      <c r="V107" s="234">
        <f t="shared" si="37"/>
        <v>0</v>
      </c>
      <c r="W107" s="234">
        <f t="shared" si="37"/>
        <v>0</v>
      </c>
      <c r="X107" s="234">
        <f t="shared" si="37"/>
        <v>0</v>
      </c>
      <c r="Y107" s="234">
        <f t="shared" si="37"/>
        <v>0</v>
      </c>
      <c r="Z107" s="234">
        <f t="shared" si="37"/>
        <v>0</v>
      </c>
      <c r="AA107" s="230"/>
      <c r="AB107" s="230"/>
      <c r="AC107" s="230"/>
      <c r="AD107" s="230"/>
      <c r="AE107" s="230"/>
      <c r="AF107" s="230"/>
      <c r="AG107" s="230"/>
      <c r="AH107" s="234">
        <f>SUM(AH108:AH109)</f>
        <v>0</v>
      </c>
      <c r="AI107" s="230"/>
      <c r="AJ107" s="230"/>
      <c r="AK107" s="230"/>
      <c r="AL107" s="230"/>
      <c r="AM107" s="234">
        <f>SUM(AM108:AM109)</f>
        <v>0</v>
      </c>
      <c r="AN107" s="232"/>
      <c r="AO107" s="105"/>
      <c r="AS107" s="155"/>
      <c r="AT107" s="155"/>
    </row>
    <row r="108" spans="1:46" s="103" customFormat="1" ht="11.25" hidden="1">
      <c r="A108" s="146"/>
      <c r="B108" s="146"/>
      <c r="C108" s="135"/>
      <c r="D108" s="104"/>
      <c r="E108" s="160" t="s">
        <v>260</v>
      </c>
      <c r="F108" s="180"/>
      <c r="G108" s="161"/>
      <c r="H108" s="161"/>
      <c r="I108" s="161"/>
      <c r="J108" s="161"/>
      <c r="K108" s="161"/>
      <c r="L108" s="161"/>
      <c r="M108" s="161"/>
      <c r="N108" s="161"/>
      <c r="O108" s="161"/>
      <c r="P108" s="161"/>
      <c r="Q108" s="161"/>
      <c r="R108" s="161"/>
      <c r="S108" s="161"/>
      <c r="T108" s="161"/>
      <c r="U108" s="161"/>
      <c r="V108" s="161"/>
      <c r="W108" s="161"/>
      <c r="X108" s="161"/>
      <c r="Y108" s="161"/>
      <c r="Z108" s="161"/>
      <c r="AA108" s="167"/>
      <c r="AB108" s="167"/>
      <c r="AC108" s="167"/>
      <c r="AD108" s="167"/>
      <c r="AE108" s="167"/>
      <c r="AF108" s="167"/>
      <c r="AG108" s="167"/>
      <c r="AH108" s="161"/>
      <c r="AI108" s="167"/>
      <c r="AJ108" s="167"/>
      <c r="AK108" s="167"/>
      <c r="AL108" s="167"/>
      <c r="AM108" s="161"/>
      <c r="AN108" s="224"/>
      <c r="AO108" s="105"/>
      <c r="AS108" s="155"/>
      <c r="AT108" s="155"/>
    </row>
    <row r="109" spans="1:46" s="103" customFormat="1" ht="11.25">
      <c r="A109" s="146"/>
      <c r="B109" s="146"/>
      <c r="D109" s="104"/>
      <c r="E109" s="114"/>
      <c r="F109" s="140"/>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100"/>
      <c r="AO109" s="105"/>
      <c r="AS109" s="155"/>
      <c r="AT109" s="155"/>
    </row>
    <row r="110" spans="1:46" s="103" customFormat="1" ht="22.5">
      <c r="A110" s="146"/>
      <c r="B110" s="146"/>
      <c r="C110" s="135" t="s">
        <v>604</v>
      </c>
      <c r="D110" s="104"/>
      <c r="E110" s="226" t="s">
        <v>79</v>
      </c>
      <c r="F110" s="179" t="s">
        <v>263</v>
      </c>
      <c r="G110" s="234">
        <f aca="true" t="shared" si="38" ref="G110:Z110">SUM(G111:G112)</f>
        <v>0</v>
      </c>
      <c r="H110" s="234">
        <f t="shared" si="38"/>
        <v>0</v>
      </c>
      <c r="I110" s="234">
        <f t="shared" si="38"/>
        <v>0</v>
      </c>
      <c r="J110" s="234">
        <f t="shared" si="38"/>
        <v>0</v>
      </c>
      <c r="K110" s="234">
        <f t="shared" si="38"/>
        <v>0</v>
      </c>
      <c r="L110" s="234">
        <f t="shared" si="38"/>
        <v>0</v>
      </c>
      <c r="M110" s="234">
        <f t="shared" si="38"/>
        <v>0</v>
      </c>
      <c r="N110" s="234">
        <f t="shared" si="38"/>
        <v>0</v>
      </c>
      <c r="O110" s="234">
        <f t="shared" si="38"/>
        <v>0</v>
      </c>
      <c r="P110" s="234">
        <f t="shared" si="38"/>
        <v>0</v>
      </c>
      <c r="Q110" s="234">
        <f t="shared" si="38"/>
        <v>0</v>
      </c>
      <c r="R110" s="234">
        <f t="shared" si="38"/>
        <v>0</v>
      </c>
      <c r="S110" s="234">
        <f t="shared" si="38"/>
        <v>0</v>
      </c>
      <c r="T110" s="234">
        <f t="shared" si="38"/>
        <v>0</v>
      </c>
      <c r="U110" s="234">
        <f t="shared" si="38"/>
        <v>0</v>
      </c>
      <c r="V110" s="234">
        <f t="shared" si="38"/>
        <v>0</v>
      </c>
      <c r="W110" s="234">
        <f t="shared" si="38"/>
        <v>0</v>
      </c>
      <c r="X110" s="234">
        <f t="shared" si="38"/>
        <v>0</v>
      </c>
      <c r="Y110" s="234">
        <f t="shared" si="38"/>
        <v>0</v>
      </c>
      <c r="Z110" s="234">
        <f t="shared" si="38"/>
        <v>0</v>
      </c>
      <c r="AA110" s="230"/>
      <c r="AB110" s="230"/>
      <c r="AC110" s="230"/>
      <c r="AD110" s="230"/>
      <c r="AE110" s="230"/>
      <c r="AF110" s="230"/>
      <c r="AG110" s="230"/>
      <c r="AH110" s="234">
        <f>SUM(AH111:AH112)</f>
        <v>0</v>
      </c>
      <c r="AI110" s="230"/>
      <c r="AJ110" s="230"/>
      <c r="AK110" s="230"/>
      <c r="AL110" s="230"/>
      <c r="AM110" s="234">
        <f>SUM(AM111:AM112)</f>
        <v>0</v>
      </c>
      <c r="AN110" s="232"/>
      <c r="AO110" s="105"/>
      <c r="AS110" s="155"/>
      <c r="AT110" s="155"/>
    </row>
    <row r="111" spans="1:46" s="103" customFormat="1" ht="11.25" hidden="1">
      <c r="A111" s="146"/>
      <c r="B111" s="146"/>
      <c r="C111" s="135"/>
      <c r="D111" s="104"/>
      <c r="E111" s="160" t="s">
        <v>262</v>
      </c>
      <c r="F111" s="180"/>
      <c r="G111" s="161"/>
      <c r="H111" s="161"/>
      <c r="I111" s="161"/>
      <c r="J111" s="161"/>
      <c r="K111" s="161"/>
      <c r="L111" s="161"/>
      <c r="M111" s="161"/>
      <c r="N111" s="161"/>
      <c r="O111" s="161"/>
      <c r="P111" s="161"/>
      <c r="Q111" s="161"/>
      <c r="R111" s="161"/>
      <c r="S111" s="161"/>
      <c r="T111" s="161"/>
      <c r="U111" s="161"/>
      <c r="V111" s="161"/>
      <c r="W111" s="161"/>
      <c r="X111" s="161"/>
      <c r="Y111" s="161"/>
      <c r="Z111" s="161"/>
      <c r="AA111" s="167"/>
      <c r="AB111" s="167"/>
      <c r="AC111" s="167"/>
      <c r="AD111" s="167"/>
      <c r="AE111" s="167"/>
      <c r="AF111" s="167"/>
      <c r="AG111" s="167"/>
      <c r="AH111" s="161"/>
      <c r="AI111" s="167"/>
      <c r="AJ111" s="167"/>
      <c r="AK111" s="167"/>
      <c r="AL111" s="167"/>
      <c r="AM111" s="161"/>
      <c r="AN111" s="224"/>
      <c r="AO111" s="105"/>
      <c r="AS111" s="155"/>
      <c r="AT111" s="155"/>
    </row>
    <row r="112" spans="1:46" s="103" customFormat="1" ht="11.25">
      <c r="A112" s="146"/>
      <c r="B112" s="146"/>
      <c r="D112" s="104"/>
      <c r="E112" s="114"/>
      <c r="F112" s="140"/>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100"/>
      <c r="AO112" s="105"/>
      <c r="AS112" s="155"/>
      <c r="AT112" s="155"/>
    </row>
    <row r="113" spans="1:46" s="103" customFormat="1" ht="22.5">
      <c r="A113" s="146"/>
      <c r="B113" s="146"/>
      <c r="C113" s="135" t="s">
        <v>604</v>
      </c>
      <c r="D113" s="104"/>
      <c r="E113" s="170" t="s">
        <v>264</v>
      </c>
      <c r="F113" s="179" t="s">
        <v>265</v>
      </c>
      <c r="G113" s="234">
        <f aca="true" t="shared" si="39" ref="G113:Z113">G114+G141+G151</f>
        <v>0</v>
      </c>
      <c r="H113" s="234">
        <f t="shared" si="39"/>
        <v>0</v>
      </c>
      <c r="I113" s="234">
        <f t="shared" si="39"/>
        <v>0</v>
      </c>
      <c r="J113" s="234">
        <f t="shared" si="39"/>
        <v>0</v>
      </c>
      <c r="K113" s="234">
        <f t="shared" si="39"/>
        <v>0</v>
      </c>
      <c r="L113" s="234">
        <f t="shared" si="39"/>
        <v>0</v>
      </c>
      <c r="M113" s="234">
        <f t="shared" si="39"/>
        <v>0</v>
      </c>
      <c r="N113" s="234">
        <f t="shared" si="39"/>
        <v>0</v>
      </c>
      <c r="O113" s="234">
        <f t="shared" si="39"/>
        <v>0</v>
      </c>
      <c r="P113" s="234">
        <f t="shared" si="39"/>
        <v>0</v>
      </c>
      <c r="Q113" s="234">
        <f t="shared" si="39"/>
        <v>0</v>
      </c>
      <c r="R113" s="234">
        <f t="shared" si="39"/>
        <v>0</v>
      </c>
      <c r="S113" s="234">
        <f t="shared" si="39"/>
        <v>0</v>
      </c>
      <c r="T113" s="234">
        <f t="shared" si="39"/>
        <v>0</v>
      </c>
      <c r="U113" s="234">
        <f t="shared" si="39"/>
        <v>0</v>
      </c>
      <c r="V113" s="234">
        <f t="shared" si="39"/>
        <v>0</v>
      </c>
      <c r="W113" s="234">
        <f t="shared" si="39"/>
        <v>0</v>
      </c>
      <c r="X113" s="234">
        <f t="shared" si="39"/>
        <v>0</v>
      </c>
      <c r="Y113" s="234">
        <f t="shared" si="39"/>
        <v>0</v>
      </c>
      <c r="Z113" s="234">
        <f t="shared" si="39"/>
        <v>0</v>
      </c>
      <c r="AA113" s="230"/>
      <c r="AB113" s="230"/>
      <c r="AC113" s="230"/>
      <c r="AD113" s="230"/>
      <c r="AE113" s="230"/>
      <c r="AF113" s="230"/>
      <c r="AG113" s="230"/>
      <c r="AH113" s="234">
        <f>AH114+AH141+AH151</f>
        <v>0</v>
      </c>
      <c r="AI113" s="230"/>
      <c r="AJ113" s="230"/>
      <c r="AK113" s="230"/>
      <c r="AL113" s="230"/>
      <c r="AM113" s="234">
        <f>AM114+AM141+AM151</f>
        <v>0</v>
      </c>
      <c r="AN113" s="232"/>
      <c r="AO113" s="105"/>
      <c r="AS113" s="155"/>
      <c r="AT113" s="155"/>
    </row>
    <row r="114" spans="1:46" s="103" customFormat="1" ht="11.25">
      <c r="A114" s="146"/>
      <c r="B114" s="146"/>
      <c r="C114" s="135" t="s">
        <v>604</v>
      </c>
      <c r="D114" s="104"/>
      <c r="E114" s="171" t="s">
        <v>266</v>
      </c>
      <c r="F114" s="164" t="s">
        <v>183</v>
      </c>
      <c r="G114" s="119">
        <f aca="true" t="shared" si="40" ref="G114:Z114">G115+G128</f>
        <v>0</v>
      </c>
      <c r="H114" s="119">
        <f t="shared" si="40"/>
        <v>0</v>
      </c>
      <c r="I114" s="119">
        <f t="shared" si="40"/>
        <v>0</v>
      </c>
      <c r="J114" s="119">
        <f t="shared" si="40"/>
        <v>0</v>
      </c>
      <c r="K114" s="119">
        <f t="shared" si="40"/>
        <v>0</v>
      </c>
      <c r="L114" s="119">
        <f t="shared" si="40"/>
        <v>0</v>
      </c>
      <c r="M114" s="119">
        <f t="shared" si="40"/>
        <v>0</v>
      </c>
      <c r="N114" s="119">
        <f t="shared" si="40"/>
        <v>0</v>
      </c>
      <c r="O114" s="119">
        <f t="shared" si="40"/>
        <v>0</v>
      </c>
      <c r="P114" s="119">
        <f t="shared" si="40"/>
        <v>0</v>
      </c>
      <c r="Q114" s="119">
        <f t="shared" si="40"/>
        <v>0</v>
      </c>
      <c r="R114" s="119">
        <f t="shared" si="40"/>
        <v>0</v>
      </c>
      <c r="S114" s="119">
        <f t="shared" si="40"/>
        <v>0</v>
      </c>
      <c r="T114" s="119">
        <f t="shared" si="40"/>
        <v>0</v>
      </c>
      <c r="U114" s="119">
        <f t="shared" si="40"/>
        <v>0</v>
      </c>
      <c r="V114" s="119">
        <f t="shared" si="40"/>
        <v>0</v>
      </c>
      <c r="W114" s="119">
        <f t="shared" si="40"/>
        <v>0</v>
      </c>
      <c r="X114" s="119">
        <f t="shared" si="40"/>
        <v>0</v>
      </c>
      <c r="Y114" s="119">
        <f t="shared" si="40"/>
        <v>0</v>
      </c>
      <c r="Z114" s="119">
        <f t="shared" si="40"/>
        <v>0</v>
      </c>
      <c r="AA114" s="230"/>
      <c r="AB114" s="230"/>
      <c r="AC114" s="230"/>
      <c r="AD114" s="230"/>
      <c r="AE114" s="230"/>
      <c r="AF114" s="230"/>
      <c r="AG114" s="230"/>
      <c r="AH114" s="119">
        <f>AH115+AH128</f>
        <v>0</v>
      </c>
      <c r="AI114" s="230"/>
      <c r="AJ114" s="230"/>
      <c r="AK114" s="230"/>
      <c r="AL114" s="230"/>
      <c r="AM114" s="119">
        <f>AM115+AM128</f>
        <v>0</v>
      </c>
      <c r="AN114" s="232"/>
      <c r="AO114" s="105"/>
      <c r="AS114" s="155"/>
      <c r="AT114" s="155"/>
    </row>
    <row r="115" spans="1:46" s="103" customFormat="1" ht="11.25">
      <c r="A115" s="146"/>
      <c r="B115" s="146"/>
      <c r="C115" s="135" t="s">
        <v>604</v>
      </c>
      <c r="D115" s="104"/>
      <c r="E115" s="171" t="s">
        <v>267</v>
      </c>
      <c r="F115" s="165" t="s">
        <v>184</v>
      </c>
      <c r="G115" s="119">
        <f aca="true" t="shared" si="41" ref="G115:Z115">G116+G119+G122+G125</f>
        <v>0</v>
      </c>
      <c r="H115" s="119">
        <f t="shared" si="41"/>
        <v>0</v>
      </c>
      <c r="I115" s="119">
        <f t="shared" si="41"/>
        <v>0</v>
      </c>
      <c r="J115" s="119">
        <f t="shared" si="41"/>
        <v>0</v>
      </c>
      <c r="K115" s="119">
        <f t="shared" si="41"/>
        <v>0</v>
      </c>
      <c r="L115" s="119">
        <f t="shared" si="41"/>
        <v>0</v>
      </c>
      <c r="M115" s="119">
        <f t="shared" si="41"/>
        <v>0</v>
      </c>
      <c r="N115" s="119">
        <f t="shared" si="41"/>
        <v>0</v>
      </c>
      <c r="O115" s="119">
        <f t="shared" si="41"/>
        <v>0</v>
      </c>
      <c r="P115" s="119">
        <f t="shared" si="41"/>
        <v>0</v>
      </c>
      <c r="Q115" s="119">
        <f t="shared" si="41"/>
        <v>0</v>
      </c>
      <c r="R115" s="119">
        <f t="shared" si="41"/>
        <v>0</v>
      </c>
      <c r="S115" s="119">
        <f t="shared" si="41"/>
        <v>0</v>
      </c>
      <c r="T115" s="119">
        <f t="shared" si="41"/>
        <v>0</v>
      </c>
      <c r="U115" s="119">
        <f t="shared" si="41"/>
        <v>0</v>
      </c>
      <c r="V115" s="119">
        <f t="shared" si="41"/>
        <v>0</v>
      </c>
      <c r="W115" s="119">
        <f t="shared" si="41"/>
        <v>0</v>
      </c>
      <c r="X115" s="119">
        <f t="shared" si="41"/>
        <v>0</v>
      </c>
      <c r="Y115" s="119">
        <f t="shared" si="41"/>
        <v>0</v>
      </c>
      <c r="Z115" s="119">
        <f t="shared" si="41"/>
        <v>0</v>
      </c>
      <c r="AA115" s="230"/>
      <c r="AB115" s="230"/>
      <c r="AC115" s="230"/>
      <c r="AD115" s="230"/>
      <c r="AE115" s="230"/>
      <c r="AF115" s="230"/>
      <c r="AG115" s="230"/>
      <c r="AH115" s="119">
        <f>AH116+AH119+AH122+AH125</f>
        <v>0</v>
      </c>
      <c r="AI115" s="230"/>
      <c r="AJ115" s="230"/>
      <c r="AK115" s="230"/>
      <c r="AL115" s="230"/>
      <c r="AM115" s="119">
        <f>AM116+AM119+AM122+AM125</f>
        <v>0</v>
      </c>
      <c r="AN115" s="232"/>
      <c r="AO115" s="105"/>
      <c r="AS115" s="155"/>
      <c r="AT115" s="155"/>
    </row>
    <row r="116" spans="1:46" s="103" customFormat="1" ht="11.25">
      <c r="A116" s="146"/>
      <c r="B116" s="146"/>
      <c r="C116" s="135" t="s">
        <v>604</v>
      </c>
      <c r="D116" s="104"/>
      <c r="E116" s="171" t="s">
        <v>268</v>
      </c>
      <c r="F116" s="166" t="s">
        <v>185</v>
      </c>
      <c r="G116" s="119">
        <f aca="true" t="shared" si="42" ref="G116:Z116">SUM(G117:G118)</f>
        <v>0</v>
      </c>
      <c r="H116" s="119">
        <f t="shared" si="42"/>
        <v>0</v>
      </c>
      <c r="I116" s="119">
        <f t="shared" si="42"/>
        <v>0</v>
      </c>
      <c r="J116" s="119">
        <f t="shared" si="42"/>
        <v>0</v>
      </c>
      <c r="K116" s="119">
        <f t="shared" si="42"/>
        <v>0</v>
      </c>
      <c r="L116" s="119">
        <f t="shared" si="42"/>
        <v>0</v>
      </c>
      <c r="M116" s="119">
        <f t="shared" si="42"/>
        <v>0</v>
      </c>
      <c r="N116" s="119">
        <f t="shared" si="42"/>
        <v>0</v>
      </c>
      <c r="O116" s="119">
        <f t="shared" si="42"/>
        <v>0</v>
      </c>
      <c r="P116" s="119">
        <f t="shared" si="42"/>
        <v>0</v>
      </c>
      <c r="Q116" s="119">
        <f t="shared" si="42"/>
        <v>0</v>
      </c>
      <c r="R116" s="119">
        <f t="shared" si="42"/>
        <v>0</v>
      </c>
      <c r="S116" s="119">
        <f t="shared" si="42"/>
        <v>0</v>
      </c>
      <c r="T116" s="119">
        <f t="shared" si="42"/>
        <v>0</v>
      </c>
      <c r="U116" s="119">
        <f t="shared" si="42"/>
        <v>0</v>
      </c>
      <c r="V116" s="119">
        <f t="shared" si="42"/>
        <v>0</v>
      </c>
      <c r="W116" s="119">
        <f t="shared" si="42"/>
        <v>0</v>
      </c>
      <c r="X116" s="119">
        <f t="shared" si="42"/>
        <v>0</v>
      </c>
      <c r="Y116" s="119">
        <f t="shared" si="42"/>
        <v>0</v>
      </c>
      <c r="Z116" s="119">
        <f t="shared" si="42"/>
        <v>0</v>
      </c>
      <c r="AA116" s="230"/>
      <c r="AB116" s="230"/>
      <c r="AC116" s="230"/>
      <c r="AD116" s="230"/>
      <c r="AE116" s="230"/>
      <c r="AF116" s="230"/>
      <c r="AG116" s="230"/>
      <c r="AH116" s="119">
        <f>SUM(AH117:AH118)</f>
        <v>0</v>
      </c>
      <c r="AI116" s="230"/>
      <c r="AJ116" s="230"/>
      <c r="AK116" s="230"/>
      <c r="AL116" s="230"/>
      <c r="AM116" s="119">
        <f>SUM(AM117:AM118)</f>
        <v>0</v>
      </c>
      <c r="AN116" s="232"/>
      <c r="AO116" s="105"/>
      <c r="AS116" s="155"/>
      <c r="AT116" s="155"/>
    </row>
    <row r="117" spans="1:46" s="103" customFormat="1" ht="11.25" hidden="1">
      <c r="A117" s="146"/>
      <c r="B117" s="146"/>
      <c r="D117" s="104"/>
      <c r="E117" s="160" t="s">
        <v>269</v>
      </c>
      <c r="F117" s="177"/>
      <c r="G117" s="161"/>
      <c r="H117" s="161"/>
      <c r="I117" s="161"/>
      <c r="J117" s="161"/>
      <c r="K117" s="161"/>
      <c r="L117" s="161"/>
      <c r="M117" s="161"/>
      <c r="N117" s="161"/>
      <c r="O117" s="161"/>
      <c r="P117" s="161"/>
      <c r="Q117" s="161"/>
      <c r="R117" s="161"/>
      <c r="S117" s="161"/>
      <c r="T117" s="161"/>
      <c r="U117" s="161"/>
      <c r="V117" s="161"/>
      <c r="W117" s="161"/>
      <c r="X117" s="161"/>
      <c r="Y117" s="161"/>
      <c r="Z117" s="161"/>
      <c r="AA117" s="167"/>
      <c r="AB117" s="167"/>
      <c r="AC117" s="167"/>
      <c r="AD117" s="167"/>
      <c r="AE117" s="167"/>
      <c r="AF117" s="167"/>
      <c r="AG117" s="167"/>
      <c r="AH117" s="161"/>
      <c r="AI117" s="167"/>
      <c r="AJ117" s="167"/>
      <c r="AK117" s="167"/>
      <c r="AL117" s="167"/>
      <c r="AM117" s="161"/>
      <c r="AN117" s="224"/>
      <c r="AO117" s="105"/>
      <c r="AS117" s="155"/>
      <c r="AT117" s="155"/>
    </row>
    <row r="118" spans="1:46" s="103" customFormat="1" ht="11.25">
      <c r="A118" s="146"/>
      <c r="B118" s="146"/>
      <c r="D118" s="104"/>
      <c r="E118" s="114"/>
      <c r="F118" s="16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100"/>
      <c r="AO118" s="105"/>
      <c r="AS118" s="155"/>
      <c r="AT118" s="155"/>
    </row>
    <row r="119" spans="1:46" s="103" customFormat="1" ht="11.25">
      <c r="A119" s="146"/>
      <c r="B119" s="146"/>
      <c r="C119" s="135" t="s">
        <v>604</v>
      </c>
      <c r="D119" s="104"/>
      <c r="E119" s="171" t="s">
        <v>270</v>
      </c>
      <c r="F119" s="166" t="s">
        <v>193</v>
      </c>
      <c r="G119" s="119">
        <f aca="true" t="shared" si="43" ref="G119:Z119">SUM(G120:G121)</f>
        <v>0</v>
      </c>
      <c r="H119" s="119">
        <f t="shared" si="43"/>
        <v>0</v>
      </c>
      <c r="I119" s="119">
        <f t="shared" si="43"/>
        <v>0</v>
      </c>
      <c r="J119" s="119">
        <f t="shared" si="43"/>
        <v>0</v>
      </c>
      <c r="K119" s="119">
        <f t="shared" si="43"/>
        <v>0</v>
      </c>
      <c r="L119" s="119">
        <f t="shared" si="43"/>
        <v>0</v>
      </c>
      <c r="M119" s="119">
        <f t="shared" si="43"/>
        <v>0</v>
      </c>
      <c r="N119" s="119">
        <f t="shared" si="43"/>
        <v>0</v>
      </c>
      <c r="O119" s="119">
        <f t="shared" si="43"/>
        <v>0</v>
      </c>
      <c r="P119" s="119">
        <f t="shared" si="43"/>
        <v>0</v>
      </c>
      <c r="Q119" s="119">
        <f t="shared" si="43"/>
        <v>0</v>
      </c>
      <c r="R119" s="119">
        <f t="shared" si="43"/>
        <v>0</v>
      </c>
      <c r="S119" s="119">
        <f t="shared" si="43"/>
        <v>0</v>
      </c>
      <c r="T119" s="119">
        <f t="shared" si="43"/>
        <v>0</v>
      </c>
      <c r="U119" s="119">
        <f t="shared" si="43"/>
        <v>0</v>
      </c>
      <c r="V119" s="119">
        <f t="shared" si="43"/>
        <v>0</v>
      </c>
      <c r="W119" s="119">
        <f t="shared" si="43"/>
        <v>0</v>
      </c>
      <c r="X119" s="119">
        <f t="shared" si="43"/>
        <v>0</v>
      </c>
      <c r="Y119" s="119">
        <f t="shared" si="43"/>
        <v>0</v>
      </c>
      <c r="Z119" s="119">
        <f t="shared" si="43"/>
        <v>0</v>
      </c>
      <c r="AA119" s="230"/>
      <c r="AB119" s="230"/>
      <c r="AC119" s="230"/>
      <c r="AD119" s="230"/>
      <c r="AE119" s="230"/>
      <c r="AF119" s="230"/>
      <c r="AG119" s="230"/>
      <c r="AH119" s="119">
        <f>SUM(AH120:AH121)</f>
        <v>0</v>
      </c>
      <c r="AI119" s="230"/>
      <c r="AJ119" s="230"/>
      <c r="AK119" s="230"/>
      <c r="AL119" s="230"/>
      <c r="AM119" s="119">
        <f>SUM(AM120:AM121)</f>
        <v>0</v>
      </c>
      <c r="AN119" s="232"/>
      <c r="AO119" s="105"/>
      <c r="AS119" s="155"/>
      <c r="AT119" s="155"/>
    </row>
    <row r="120" spans="1:46" s="103" customFormat="1" ht="11.25" hidden="1">
      <c r="A120" s="146"/>
      <c r="B120" s="146"/>
      <c r="D120" s="104"/>
      <c r="E120" s="160" t="s">
        <v>271</v>
      </c>
      <c r="F120" s="173"/>
      <c r="G120" s="161"/>
      <c r="H120" s="161"/>
      <c r="I120" s="161"/>
      <c r="J120" s="161"/>
      <c r="K120" s="161"/>
      <c r="L120" s="161"/>
      <c r="M120" s="161"/>
      <c r="N120" s="161"/>
      <c r="O120" s="161"/>
      <c r="P120" s="161"/>
      <c r="Q120" s="161"/>
      <c r="R120" s="161"/>
      <c r="S120" s="161"/>
      <c r="T120" s="161"/>
      <c r="U120" s="161"/>
      <c r="V120" s="161"/>
      <c r="W120" s="161"/>
      <c r="X120" s="161"/>
      <c r="Y120" s="161"/>
      <c r="Z120" s="161"/>
      <c r="AA120" s="167"/>
      <c r="AB120" s="167"/>
      <c r="AC120" s="167"/>
      <c r="AD120" s="167"/>
      <c r="AE120" s="167"/>
      <c r="AF120" s="167"/>
      <c r="AG120" s="167"/>
      <c r="AH120" s="161"/>
      <c r="AI120" s="167"/>
      <c r="AJ120" s="167"/>
      <c r="AK120" s="167"/>
      <c r="AL120" s="167"/>
      <c r="AM120" s="161"/>
      <c r="AN120" s="224"/>
      <c r="AO120" s="105"/>
      <c r="AS120" s="155"/>
      <c r="AT120" s="155"/>
    </row>
    <row r="121" spans="1:46" s="103" customFormat="1" ht="11.25">
      <c r="A121" s="146"/>
      <c r="B121" s="146"/>
      <c r="D121" s="104"/>
      <c r="E121" s="114"/>
      <c r="F121" s="16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100"/>
      <c r="AO121" s="105"/>
      <c r="AS121" s="155"/>
      <c r="AT121" s="155"/>
    </row>
    <row r="122" spans="1:46" s="103" customFormat="1" ht="11.25">
      <c r="A122" s="146"/>
      <c r="B122" s="146"/>
      <c r="C122" s="135" t="s">
        <v>604</v>
      </c>
      <c r="D122" s="104"/>
      <c r="E122" s="171" t="s">
        <v>272</v>
      </c>
      <c r="F122" s="166" t="s">
        <v>194</v>
      </c>
      <c r="G122" s="119">
        <f aca="true" t="shared" si="44" ref="G122:Z122">SUM(G123:G124)</f>
        <v>0</v>
      </c>
      <c r="H122" s="119">
        <f t="shared" si="44"/>
        <v>0</v>
      </c>
      <c r="I122" s="119">
        <f t="shared" si="44"/>
        <v>0</v>
      </c>
      <c r="J122" s="119">
        <f t="shared" si="44"/>
        <v>0</v>
      </c>
      <c r="K122" s="119">
        <f t="shared" si="44"/>
        <v>0</v>
      </c>
      <c r="L122" s="119">
        <f t="shared" si="44"/>
        <v>0</v>
      </c>
      <c r="M122" s="119">
        <f t="shared" si="44"/>
        <v>0</v>
      </c>
      <c r="N122" s="119">
        <f t="shared" si="44"/>
        <v>0</v>
      </c>
      <c r="O122" s="119">
        <f t="shared" si="44"/>
        <v>0</v>
      </c>
      <c r="P122" s="119">
        <f t="shared" si="44"/>
        <v>0</v>
      </c>
      <c r="Q122" s="119">
        <f t="shared" si="44"/>
        <v>0</v>
      </c>
      <c r="R122" s="119">
        <f t="shared" si="44"/>
        <v>0</v>
      </c>
      <c r="S122" s="119">
        <f t="shared" si="44"/>
        <v>0</v>
      </c>
      <c r="T122" s="119">
        <f t="shared" si="44"/>
        <v>0</v>
      </c>
      <c r="U122" s="119">
        <f t="shared" si="44"/>
        <v>0</v>
      </c>
      <c r="V122" s="119">
        <f t="shared" si="44"/>
        <v>0</v>
      </c>
      <c r="W122" s="119">
        <f t="shared" si="44"/>
        <v>0</v>
      </c>
      <c r="X122" s="119">
        <f t="shared" si="44"/>
        <v>0</v>
      </c>
      <c r="Y122" s="119">
        <f t="shared" si="44"/>
        <v>0</v>
      </c>
      <c r="Z122" s="119">
        <f t="shared" si="44"/>
        <v>0</v>
      </c>
      <c r="AA122" s="230"/>
      <c r="AB122" s="230"/>
      <c r="AC122" s="230"/>
      <c r="AD122" s="230"/>
      <c r="AE122" s="230"/>
      <c r="AF122" s="230"/>
      <c r="AG122" s="230"/>
      <c r="AH122" s="119">
        <f>SUM(AH123:AH124)</f>
        <v>0</v>
      </c>
      <c r="AI122" s="230"/>
      <c r="AJ122" s="230"/>
      <c r="AK122" s="230"/>
      <c r="AL122" s="230"/>
      <c r="AM122" s="119">
        <f>SUM(AM123:AM124)</f>
        <v>0</v>
      </c>
      <c r="AN122" s="232"/>
      <c r="AO122" s="105"/>
      <c r="AS122" s="155"/>
      <c r="AT122" s="155"/>
    </row>
    <row r="123" spans="1:46" s="103" customFormat="1" ht="11.25" hidden="1">
      <c r="A123" s="146"/>
      <c r="B123" s="146"/>
      <c r="D123" s="104"/>
      <c r="E123" s="160" t="s">
        <v>273</v>
      </c>
      <c r="F123" s="173"/>
      <c r="G123" s="161"/>
      <c r="H123" s="161"/>
      <c r="I123" s="161"/>
      <c r="J123" s="161"/>
      <c r="K123" s="161"/>
      <c r="L123" s="161"/>
      <c r="M123" s="161"/>
      <c r="N123" s="161"/>
      <c r="O123" s="161"/>
      <c r="P123" s="161"/>
      <c r="Q123" s="161"/>
      <c r="R123" s="161"/>
      <c r="S123" s="161"/>
      <c r="T123" s="161"/>
      <c r="U123" s="161"/>
      <c r="V123" s="161"/>
      <c r="W123" s="161"/>
      <c r="X123" s="161"/>
      <c r="Y123" s="161"/>
      <c r="Z123" s="161"/>
      <c r="AA123" s="167"/>
      <c r="AB123" s="167"/>
      <c r="AC123" s="167"/>
      <c r="AD123" s="167"/>
      <c r="AE123" s="167"/>
      <c r="AF123" s="167"/>
      <c r="AG123" s="167"/>
      <c r="AH123" s="161"/>
      <c r="AI123" s="167"/>
      <c r="AJ123" s="167"/>
      <c r="AK123" s="167"/>
      <c r="AL123" s="167"/>
      <c r="AM123" s="161"/>
      <c r="AN123" s="224"/>
      <c r="AO123" s="105"/>
      <c r="AS123" s="155"/>
      <c r="AT123" s="155"/>
    </row>
    <row r="124" spans="1:46" s="103" customFormat="1" ht="11.25">
      <c r="A124" s="146"/>
      <c r="B124" s="146"/>
      <c r="D124" s="104"/>
      <c r="E124" s="114"/>
      <c r="F124" s="16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100"/>
      <c r="AO124" s="105"/>
      <c r="AS124" s="155"/>
      <c r="AT124" s="155"/>
    </row>
    <row r="125" spans="1:46" s="103" customFormat="1" ht="11.25">
      <c r="A125" s="146"/>
      <c r="B125" s="146"/>
      <c r="C125" s="135" t="s">
        <v>604</v>
      </c>
      <c r="D125" s="104"/>
      <c r="E125" s="171" t="s">
        <v>274</v>
      </c>
      <c r="F125" s="166" t="s">
        <v>230</v>
      </c>
      <c r="G125" s="119">
        <f aca="true" t="shared" si="45" ref="G125:Z125">SUM(G126:G127)</f>
        <v>0</v>
      </c>
      <c r="H125" s="119">
        <f t="shared" si="45"/>
        <v>0</v>
      </c>
      <c r="I125" s="119">
        <f t="shared" si="45"/>
        <v>0</v>
      </c>
      <c r="J125" s="119">
        <f t="shared" si="45"/>
        <v>0</v>
      </c>
      <c r="K125" s="119">
        <f t="shared" si="45"/>
        <v>0</v>
      </c>
      <c r="L125" s="119">
        <f t="shared" si="45"/>
        <v>0</v>
      </c>
      <c r="M125" s="119">
        <f t="shared" si="45"/>
        <v>0</v>
      </c>
      <c r="N125" s="119">
        <f t="shared" si="45"/>
        <v>0</v>
      </c>
      <c r="O125" s="119">
        <f t="shared" si="45"/>
        <v>0</v>
      </c>
      <c r="P125" s="119">
        <f t="shared" si="45"/>
        <v>0</v>
      </c>
      <c r="Q125" s="119">
        <f t="shared" si="45"/>
        <v>0</v>
      </c>
      <c r="R125" s="119">
        <f t="shared" si="45"/>
        <v>0</v>
      </c>
      <c r="S125" s="119">
        <f t="shared" si="45"/>
        <v>0</v>
      </c>
      <c r="T125" s="119">
        <f t="shared" si="45"/>
        <v>0</v>
      </c>
      <c r="U125" s="119">
        <f t="shared" si="45"/>
        <v>0</v>
      </c>
      <c r="V125" s="119">
        <f t="shared" si="45"/>
        <v>0</v>
      </c>
      <c r="W125" s="119">
        <f t="shared" si="45"/>
        <v>0</v>
      </c>
      <c r="X125" s="119">
        <f t="shared" si="45"/>
        <v>0</v>
      </c>
      <c r="Y125" s="119">
        <f t="shared" si="45"/>
        <v>0</v>
      </c>
      <c r="Z125" s="119">
        <f t="shared" si="45"/>
        <v>0</v>
      </c>
      <c r="AA125" s="230"/>
      <c r="AB125" s="230"/>
      <c r="AC125" s="230"/>
      <c r="AD125" s="230"/>
      <c r="AE125" s="230"/>
      <c r="AF125" s="230"/>
      <c r="AG125" s="230"/>
      <c r="AH125" s="119">
        <f>SUM(AH126:AH127)</f>
        <v>0</v>
      </c>
      <c r="AI125" s="230"/>
      <c r="AJ125" s="230"/>
      <c r="AK125" s="230"/>
      <c r="AL125" s="230"/>
      <c r="AM125" s="119">
        <f>SUM(AM126:AM127)</f>
        <v>0</v>
      </c>
      <c r="AN125" s="232"/>
      <c r="AO125" s="105"/>
      <c r="AS125" s="155"/>
      <c r="AT125" s="155"/>
    </row>
    <row r="126" spans="1:46" s="103" customFormat="1" ht="11.25" hidden="1">
      <c r="A126" s="146"/>
      <c r="B126" s="146"/>
      <c r="D126" s="104"/>
      <c r="E126" s="160" t="s">
        <v>275</v>
      </c>
      <c r="F126" s="173"/>
      <c r="G126" s="161"/>
      <c r="H126" s="161"/>
      <c r="I126" s="161"/>
      <c r="J126" s="161"/>
      <c r="K126" s="161"/>
      <c r="L126" s="161"/>
      <c r="M126" s="161"/>
      <c r="N126" s="161"/>
      <c r="O126" s="161"/>
      <c r="P126" s="161"/>
      <c r="Q126" s="161"/>
      <c r="R126" s="161"/>
      <c r="S126" s="161"/>
      <c r="T126" s="161"/>
      <c r="U126" s="161"/>
      <c r="V126" s="161"/>
      <c r="W126" s="161"/>
      <c r="X126" s="161"/>
      <c r="Y126" s="161"/>
      <c r="Z126" s="161"/>
      <c r="AA126" s="167"/>
      <c r="AB126" s="167"/>
      <c r="AC126" s="167"/>
      <c r="AD126" s="167"/>
      <c r="AE126" s="167"/>
      <c r="AF126" s="167"/>
      <c r="AG126" s="167"/>
      <c r="AH126" s="161"/>
      <c r="AI126" s="167"/>
      <c r="AJ126" s="167"/>
      <c r="AK126" s="167"/>
      <c r="AL126" s="167"/>
      <c r="AM126" s="161"/>
      <c r="AN126" s="224"/>
      <c r="AO126" s="105"/>
      <c r="AS126" s="155"/>
      <c r="AT126" s="155"/>
    </row>
    <row r="127" spans="1:46" s="103" customFormat="1" ht="11.25">
      <c r="A127" s="146"/>
      <c r="B127" s="146"/>
      <c r="D127" s="104"/>
      <c r="E127" s="114"/>
      <c r="F127" s="16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100"/>
      <c r="AO127" s="105"/>
      <c r="AS127" s="155"/>
      <c r="AT127" s="155"/>
    </row>
    <row r="128" spans="1:46" s="103" customFormat="1" ht="11.25">
      <c r="A128" s="146"/>
      <c r="B128" s="146"/>
      <c r="C128" s="135" t="s">
        <v>604</v>
      </c>
      <c r="D128" s="104"/>
      <c r="E128" s="171" t="s">
        <v>276</v>
      </c>
      <c r="F128" s="165" t="s">
        <v>200</v>
      </c>
      <c r="G128" s="119">
        <f aca="true" t="shared" si="46" ref="G128:Z128">G129+G132+G135+G138</f>
        <v>0</v>
      </c>
      <c r="H128" s="119">
        <f t="shared" si="46"/>
        <v>0</v>
      </c>
      <c r="I128" s="119">
        <f t="shared" si="46"/>
        <v>0</v>
      </c>
      <c r="J128" s="119">
        <f t="shared" si="46"/>
        <v>0</v>
      </c>
      <c r="K128" s="119">
        <f t="shared" si="46"/>
        <v>0</v>
      </c>
      <c r="L128" s="119">
        <f t="shared" si="46"/>
        <v>0</v>
      </c>
      <c r="M128" s="119">
        <f t="shared" si="46"/>
        <v>0</v>
      </c>
      <c r="N128" s="119">
        <f t="shared" si="46"/>
        <v>0</v>
      </c>
      <c r="O128" s="119">
        <f t="shared" si="46"/>
        <v>0</v>
      </c>
      <c r="P128" s="119">
        <f t="shared" si="46"/>
        <v>0</v>
      </c>
      <c r="Q128" s="119">
        <f t="shared" si="46"/>
        <v>0</v>
      </c>
      <c r="R128" s="119">
        <f t="shared" si="46"/>
        <v>0</v>
      </c>
      <c r="S128" s="119">
        <f t="shared" si="46"/>
        <v>0</v>
      </c>
      <c r="T128" s="119">
        <f t="shared" si="46"/>
        <v>0</v>
      </c>
      <c r="U128" s="119">
        <f t="shared" si="46"/>
        <v>0</v>
      </c>
      <c r="V128" s="119">
        <f t="shared" si="46"/>
        <v>0</v>
      </c>
      <c r="W128" s="119">
        <f t="shared" si="46"/>
        <v>0</v>
      </c>
      <c r="X128" s="119">
        <f t="shared" si="46"/>
        <v>0</v>
      </c>
      <c r="Y128" s="119">
        <f t="shared" si="46"/>
        <v>0</v>
      </c>
      <c r="Z128" s="119">
        <f t="shared" si="46"/>
        <v>0</v>
      </c>
      <c r="AA128" s="230"/>
      <c r="AB128" s="230"/>
      <c r="AC128" s="230"/>
      <c r="AD128" s="230"/>
      <c r="AE128" s="230"/>
      <c r="AF128" s="230"/>
      <c r="AG128" s="230"/>
      <c r="AH128" s="119">
        <f>AH129+AH132+AH135+AH138</f>
        <v>0</v>
      </c>
      <c r="AI128" s="230"/>
      <c r="AJ128" s="230"/>
      <c r="AK128" s="230"/>
      <c r="AL128" s="230"/>
      <c r="AM128" s="119">
        <f>AM129+AM132+AM135+AM138</f>
        <v>0</v>
      </c>
      <c r="AN128" s="232"/>
      <c r="AO128" s="105"/>
      <c r="AS128" s="155"/>
      <c r="AT128" s="155"/>
    </row>
    <row r="129" spans="1:46" s="103" customFormat="1" ht="11.25">
      <c r="A129" s="146"/>
      <c r="B129" s="146"/>
      <c r="C129" s="135" t="s">
        <v>604</v>
      </c>
      <c r="D129" s="104"/>
      <c r="E129" s="171" t="s">
        <v>277</v>
      </c>
      <c r="F129" s="166" t="s">
        <v>207</v>
      </c>
      <c r="G129" s="119">
        <f aca="true" t="shared" si="47" ref="G129:Z129">SUM(G130:G131)</f>
        <v>0</v>
      </c>
      <c r="H129" s="119">
        <f t="shared" si="47"/>
        <v>0</v>
      </c>
      <c r="I129" s="119">
        <f t="shared" si="47"/>
        <v>0</v>
      </c>
      <c r="J129" s="119">
        <f t="shared" si="47"/>
        <v>0</v>
      </c>
      <c r="K129" s="119">
        <f t="shared" si="47"/>
        <v>0</v>
      </c>
      <c r="L129" s="119">
        <f t="shared" si="47"/>
        <v>0</v>
      </c>
      <c r="M129" s="119">
        <f t="shared" si="47"/>
        <v>0</v>
      </c>
      <c r="N129" s="119">
        <f t="shared" si="47"/>
        <v>0</v>
      </c>
      <c r="O129" s="119">
        <f t="shared" si="47"/>
        <v>0</v>
      </c>
      <c r="P129" s="119">
        <f t="shared" si="47"/>
        <v>0</v>
      </c>
      <c r="Q129" s="119">
        <f t="shared" si="47"/>
        <v>0</v>
      </c>
      <c r="R129" s="119">
        <f t="shared" si="47"/>
        <v>0</v>
      </c>
      <c r="S129" s="119">
        <f t="shared" si="47"/>
        <v>0</v>
      </c>
      <c r="T129" s="119">
        <f t="shared" si="47"/>
        <v>0</v>
      </c>
      <c r="U129" s="119">
        <f t="shared" si="47"/>
        <v>0</v>
      </c>
      <c r="V129" s="119">
        <f t="shared" si="47"/>
        <v>0</v>
      </c>
      <c r="W129" s="119">
        <f t="shared" si="47"/>
        <v>0</v>
      </c>
      <c r="X129" s="119">
        <f t="shared" si="47"/>
        <v>0</v>
      </c>
      <c r="Y129" s="119">
        <f t="shared" si="47"/>
        <v>0</v>
      </c>
      <c r="Z129" s="119">
        <f t="shared" si="47"/>
        <v>0</v>
      </c>
      <c r="AA129" s="230"/>
      <c r="AB129" s="230"/>
      <c r="AC129" s="230"/>
      <c r="AD129" s="230"/>
      <c r="AE129" s="230"/>
      <c r="AF129" s="230"/>
      <c r="AG129" s="230"/>
      <c r="AH129" s="119">
        <f>SUM(AH130:AH131)</f>
        <v>0</v>
      </c>
      <c r="AI129" s="230"/>
      <c r="AJ129" s="230"/>
      <c r="AK129" s="230"/>
      <c r="AL129" s="230"/>
      <c r="AM129" s="119">
        <f>SUM(AM130:AM131)</f>
        <v>0</v>
      </c>
      <c r="AN129" s="232"/>
      <c r="AO129" s="105"/>
      <c r="AS129" s="155"/>
      <c r="AT129" s="155"/>
    </row>
    <row r="130" spans="1:46" s="103" customFormat="1" ht="11.25" hidden="1">
      <c r="A130" s="146"/>
      <c r="B130" s="146"/>
      <c r="C130" s="135"/>
      <c r="D130" s="104"/>
      <c r="E130" s="160" t="s">
        <v>278</v>
      </c>
      <c r="F130" s="173"/>
      <c r="G130" s="161"/>
      <c r="H130" s="161"/>
      <c r="I130" s="161"/>
      <c r="J130" s="161"/>
      <c r="K130" s="161"/>
      <c r="L130" s="161"/>
      <c r="M130" s="161"/>
      <c r="N130" s="161"/>
      <c r="O130" s="161"/>
      <c r="P130" s="161"/>
      <c r="Q130" s="161"/>
      <c r="R130" s="161"/>
      <c r="S130" s="161"/>
      <c r="T130" s="161"/>
      <c r="U130" s="161"/>
      <c r="V130" s="161"/>
      <c r="W130" s="161"/>
      <c r="X130" s="161"/>
      <c r="Y130" s="161"/>
      <c r="Z130" s="161"/>
      <c r="AA130" s="167"/>
      <c r="AB130" s="167"/>
      <c r="AC130" s="167"/>
      <c r="AD130" s="167"/>
      <c r="AE130" s="167"/>
      <c r="AF130" s="167"/>
      <c r="AG130" s="167"/>
      <c r="AH130" s="161"/>
      <c r="AI130" s="167"/>
      <c r="AJ130" s="167"/>
      <c r="AK130" s="167"/>
      <c r="AL130" s="167"/>
      <c r="AM130" s="161"/>
      <c r="AN130" s="224"/>
      <c r="AO130" s="105"/>
      <c r="AS130" s="155"/>
      <c r="AT130" s="155"/>
    </row>
    <row r="131" spans="1:46" s="103" customFormat="1" ht="11.25">
      <c r="A131" s="146"/>
      <c r="B131" s="146"/>
      <c r="D131" s="104"/>
      <c r="E131" s="114"/>
      <c r="F131" s="16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100"/>
      <c r="AO131" s="105"/>
      <c r="AS131" s="155"/>
      <c r="AT131" s="155"/>
    </row>
    <row r="132" spans="1:46" s="103" customFormat="1" ht="11.25">
      <c r="A132" s="146"/>
      <c r="B132" s="146"/>
      <c r="C132" s="135" t="s">
        <v>604</v>
      </c>
      <c r="D132" s="104"/>
      <c r="E132" s="171" t="s">
        <v>279</v>
      </c>
      <c r="F132" s="166" t="s">
        <v>208</v>
      </c>
      <c r="G132" s="119">
        <f aca="true" t="shared" si="48" ref="G132:Z132">SUM(G133:G134)</f>
        <v>0</v>
      </c>
      <c r="H132" s="119">
        <f t="shared" si="48"/>
        <v>0</v>
      </c>
      <c r="I132" s="119">
        <f t="shared" si="48"/>
        <v>0</v>
      </c>
      <c r="J132" s="119">
        <f t="shared" si="48"/>
        <v>0</v>
      </c>
      <c r="K132" s="119">
        <f t="shared" si="48"/>
        <v>0</v>
      </c>
      <c r="L132" s="119">
        <f t="shared" si="48"/>
        <v>0</v>
      </c>
      <c r="M132" s="119">
        <f t="shared" si="48"/>
        <v>0</v>
      </c>
      <c r="N132" s="119">
        <f t="shared" si="48"/>
        <v>0</v>
      </c>
      <c r="O132" s="119">
        <f t="shared" si="48"/>
        <v>0</v>
      </c>
      <c r="P132" s="119">
        <f t="shared" si="48"/>
        <v>0</v>
      </c>
      <c r="Q132" s="119">
        <f t="shared" si="48"/>
        <v>0</v>
      </c>
      <c r="R132" s="119">
        <f t="shared" si="48"/>
        <v>0</v>
      </c>
      <c r="S132" s="119">
        <f t="shared" si="48"/>
        <v>0</v>
      </c>
      <c r="T132" s="119">
        <f t="shared" si="48"/>
        <v>0</v>
      </c>
      <c r="U132" s="119">
        <f t="shared" si="48"/>
        <v>0</v>
      </c>
      <c r="V132" s="119">
        <f t="shared" si="48"/>
        <v>0</v>
      </c>
      <c r="W132" s="119">
        <f t="shared" si="48"/>
        <v>0</v>
      </c>
      <c r="X132" s="119">
        <f t="shared" si="48"/>
        <v>0</v>
      </c>
      <c r="Y132" s="119">
        <f t="shared" si="48"/>
        <v>0</v>
      </c>
      <c r="Z132" s="119">
        <f t="shared" si="48"/>
        <v>0</v>
      </c>
      <c r="AA132" s="230"/>
      <c r="AB132" s="230"/>
      <c r="AC132" s="230"/>
      <c r="AD132" s="230"/>
      <c r="AE132" s="230"/>
      <c r="AF132" s="230"/>
      <c r="AG132" s="230"/>
      <c r="AH132" s="119">
        <f>SUM(AH133:AH134)</f>
        <v>0</v>
      </c>
      <c r="AI132" s="230"/>
      <c r="AJ132" s="230"/>
      <c r="AK132" s="230"/>
      <c r="AL132" s="230"/>
      <c r="AM132" s="119">
        <f>SUM(AM133:AM134)</f>
        <v>0</v>
      </c>
      <c r="AN132" s="232"/>
      <c r="AO132" s="105"/>
      <c r="AS132" s="155"/>
      <c r="AT132" s="155"/>
    </row>
    <row r="133" spans="1:46" s="103" customFormat="1" ht="11.25" hidden="1">
      <c r="A133" s="146"/>
      <c r="B133" s="146"/>
      <c r="C133" s="135"/>
      <c r="D133" s="104"/>
      <c r="E133" s="160" t="s">
        <v>280</v>
      </c>
      <c r="F133" s="173"/>
      <c r="G133" s="161"/>
      <c r="H133" s="161"/>
      <c r="I133" s="161"/>
      <c r="J133" s="161"/>
      <c r="K133" s="161"/>
      <c r="L133" s="161"/>
      <c r="M133" s="161"/>
      <c r="N133" s="161"/>
      <c r="O133" s="161"/>
      <c r="P133" s="161"/>
      <c r="Q133" s="161"/>
      <c r="R133" s="161"/>
      <c r="S133" s="161"/>
      <c r="T133" s="161"/>
      <c r="U133" s="161"/>
      <c r="V133" s="161"/>
      <c r="W133" s="161"/>
      <c r="X133" s="161"/>
      <c r="Y133" s="161"/>
      <c r="Z133" s="161"/>
      <c r="AA133" s="167"/>
      <c r="AB133" s="167"/>
      <c r="AC133" s="167"/>
      <c r="AD133" s="167"/>
      <c r="AE133" s="167"/>
      <c r="AF133" s="167"/>
      <c r="AG133" s="167"/>
      <c r="AH133" s="161"/>
      <c r="AI133" s="167"/>
      <c r="AJ133" s="167"/>
      <c r="AK133" s="167"/>
      <c r="AL133" s="167"/>
      <c r="AM133" s="161"/>
      <c r="AN133" s="224"/>
      <c r="AO133" s="105"/>
      <c r="AS133" s="155"/>
      <c r="AT133" s="155"/>
    </row>
    <row r="134" spans="1:46" s="103" customFormat="1" ht="11.25">
      <c r="A134" s="146"/>
      <c r="B134" s="146"/>
      <c r="D134" s="104"/>
      <c r="E134" s="114"/>
      <c r="F134" s="16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100"/>
      <c r="AO134" s="105"/>
      <c r="AS134" s="155"/>
      <c r="AT134" s="155"/>
    </row>
    <row r="135" spans="1:46" s="103" customFormat="1" ht="11.25">
      <c r="A135" s="146"/>
      <c r="B135" s="146"/>
      <c r="C135" s="135" t="s">
        <v>604</v>
      </c>
      <c r="D135" s="104"/>
      <c r="E135" s="171" t="s">
        <v>281</v>
      </c>
      <c r="F135" s="166" t="s">
        <v>211</v>
      </c>
      <c r="G135" s="119">
        <f aca="true" t="shared" si="49" ref="G135:Z135">SUM(G136:G137)</f>
        <v>0</v>
      </c>
      <c r="H135" s="119">
        <f t="shared" si="49"/>
        <v>0</v>
      </c>
      <c r="I135" s="119">
        <f t="shared" si="49"/>
        <v>0</v>
      </c>
      <c r="J135" s="119">
        <f t="shared" si="49"/>
        <v>0</v>
      </c>
      <c r="K135" s="119">
        <f t="shared" si="49"/>
        <v>0</v>
      </c>
      <c r="L135" s="119">
        <f t="shared" si="49"/>
        <v>0</v>
      </c>
      <c r="M135" s="119">
        <f t="shared" si="49"/>
        <v>0</v>
      </c>
      <c r="N135" s="119">
        <f t="shared" si="49"/>
        <v>0</v>
      </c>
      <c r="O135" s="119">
        <f t="shared" si="49"/>
        <v>0</v>
      </c>
      <c r="P135" s="119">
        <f t="shared" si="49"/>
        <v>0</v>
      </c>
      <c r="Q135" s="119">
        <f t="shared" si="49"/>
        <v>0</v>
      </c>
      <c r="R135" s="119">
        <f t="shared" si="49"/>
        <v>0</v>
      </c>
      <c r="S135" s="119">
        <f t="shared" si="49"/>
        <v>0</v>
      </c>
      <c r="T135" s="119">
        <f t="shared" si="49"/>
        <v>0</v>
      </c>
      <c r="U135" s="119">
        <f t="shared" si="49"/>
        <v>0</v>
      </c>
      <c r="V135" s="119">
        <f t="shared" si="49"/>
        <v>0</v>
      </c>
      <c r="W135" s="119">
        <f t="shared" si="49"/>
        <v>0</v>
      </c>
      <c r="X135" s="119">
        <f t="shared" si="49"/>
        <v>0</v>
      </c>
      <c r="Y135" s="119">
        <f t="shared" si="49"/>
        <v>0</v>
      </c>
      <c r="Z135" s="119">
        <f t="shared" si="49"/>
        <v>0</v>
      </c>
      <c r="AA135" s="230"/>
      <c r="AB135" s="230"/>
      <c r="AC135" s="230"/>
      <c r="AD135" s="230"/>
      <c r="AE135" s="230"/>
      <c r="AF135" s="230"/>
      <c r="AG135" s="230"/>
      <c r="AH135" s="119">
        <f>SUM(AH136:AH137)</f>
        <v>0</v>
      </c>
      <c r="AI135" s="230"/>
      <c r="AJ135" s="230"/>
      <c r="AK135" s="230"/>
      <c r="AL135" s="230"/>
      <c r="AM135" s="119">
        <f>SUM(AM136:AM137)</f>
        <v>0</v>
      </c>
      <c r="AN135" s="232"/>
      <c r="AO135" s="105"/>
      <c r="AS135" s="155"/>
      <c r="AT135" s="155"/>
    </row>
    <row r="136" spans="1:46" s="103" customFormat="1" ht="11.25" hidden="1">
      <c r="A136" s="146"/>
      <c r="B136" s="146"/>
      <c r="C136" s="135"/>
      <c r="D136" s="104"/>
      <c r="E136" s="160" t="s">
        <v>282</v>
      </c>
      <c r="F136" s="173"/>
      <c r="G136" s="161"/>
      <c r="H136" s="161"/>
      <c r="I136" s="161"/>
      <c r="J136" s="161"/>
      <c r="K136" s="161"/>
      <c r="L136" s="161"/>
      <c r="M136" s="161"/>
      <c r="N136" s="161"/>
      <c r="O136" s="161"/>
      <c r="P136" s="161"/>
      <c r="Q136" s="161"/>
      <c r="R136" s="161"/>
      <c r="S136" s="161"/>
      <c r="T136" s="161"/>
      <c r="U136" s="161"/>
      <c r="V136" s="161"/>
      <c r="W136" s="161"/>
      <c r="X136" s="161"/>
      <c r="Y136" s="161"/>
      <c r="Z136" s="161"/>
      <c r="AA136" s="167"/>
      <c r="AB136" s="167"/>
      <c r="AC136" s="167"/>
      <c r="AD136" s="167"/>
      <c r="AE136" s="167"/>
      <c r="AF136" s="167"/>
      <c r="AG136" s="167"/>
      <c r="AH136" s="161"/>
      <c r="AI136" s="167"/>
      <c r="AJ136" s="167"/>
      <c r="AK136" s="167"/>
      <c r="AL136" s="167"/>
      <c r="AM136" s="161"/>
      <c r="AN136" s="224"/>
      <c r="AO136" s="105"/>
      <c r="AS136" s="155"/>
      <c r="AT136" s="155"/>
    </row>
    <row r="137" spans="1:46" s="103" customFormat="1" ht="11.25">
      <c r="A137" s="146"/>
      <c r="B137" s="146"/>
      <c r="D137" s="104"/>
      <c r="E137" s="114"/>
      <c r="F137" s="16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100"/>
      <c r="AO137" s="105"/>
      <c r="AS137" s="155"/>
      <c r="AT137" s="155"/>
    </row>
    <row r="138" spans="1:46" s="103" customFormat="1" ht="11.25">
      <c r="A138" s="146"/>
      <c r="B138" s="146"/>
      <c r="C138" s="135" t="s">
        <v>604</v>
      </c>
      <c r="D138" s="104"/>
      <c r="E138" s="171" t="s">
        <v>720</v>
      </c>
      <c r="F138" s="166" t="s">
        <v>212</v>
      </c>
      <c r="G138" s="119">
        <f aca="true" t="shared" si="50" ref="G138:Z138">SUM(G139:G140)</f>
        <v>0</v>
      </c>
      <c r="H138" s="119">
        <f t="shared" si="50"/>
        <v>0</v>
      </c>
      <c r="I138" s="119">
        <f t="shared" si="50"/>
        <v>0</v>
      </c>
      <c r="J138" s="119">
        <f t="shared" si="50"/>
        <v>0</v>
      </c>
      <c r="K138" s="119">
        <f t="shared" si="50"/>
        <v>0</v>
      </c>
      <c r="L138" s="119">
        <f t="shared" si="50"/>
        <v>0</v>
      </c>
      <c r="M138" s="119">
        <f t="shared" si="50"/>
        <v>0</v>
      </c>
      <c r="N138" s="119">
        <f t="shared" si="50"/>
        <v>0</v>
      </c>
      <c r="O138" s="119">
        <f t="shared" si="50"/>
        <v>0</v>
      </c>
      <c r="P138" s="119">
        <f t="shared" si="50"/>
        <v>0</v>
      </c>
      <c r="Q138" s="119">
        <f t="shared" si="50"/>
        <v>0</v>
      </c>
      <c r="R138" s="119">
        <f t="shared" si="50"/>
        <v>0</v>
      </c>
      <c r="S138" s="119">
        <f t="shared" si="50"/>
        <v>0</v>
      </c>
      <c r="T138" s="119">
        <f t="shared" si="50"/>
        <v>0</v>
      </c>
      <c r="U138" s="119">
        <f t="shared" si="50"/>
        <v>0</v>
      </c>
      <c r="V138" s="119">
        <f t="shared" si="50"/>
        <v>0</v>
      </c>
      <c r="W138" s="119">
        <f t="shared" si="50"/>
        <v>0</v>
      </c>
      <c r="X138" s="119">
        <f t="shared" si="50"/>
        <v>0</v>
      </c>
      <c r="Y138" s="119">
        <f t="shared" si="50"/>
        <v>0</v>
      </c>
      <c r="Z138" s="119">
        <f t="shared" si="50"/>
        <v>0</v>
      </c>
      <c r="AA138" s="230"/>
      <c r="AB138" s="230"/>
      <c r="AC138" s="230"/>
      <c r="AD138" s="230"/>
      <c r="AE138" s="230"/>
      <c r="AF138" s="230"/>
      <c r="AG138" s="230"/>
      <c r="AH138" s="119">
        <f>SUM(AH139:AH140)</f>
        <v>0</v>
      </c>
      <c r="AI138" s="230"/>
      <c r="AJ138" s="230"/>
      <c r="AK138" s="230"/>
      <c r="AL138" s="230"/>
      <c r="AM138" s="119">
        <f>SUM(AM139:AM140)</f>
        <v>0</v>
      </c>
      <c r="AN138" s="232"/>
      <c r="AO138" s="105"/>
      <c r="AS138" s="155"/>
      <c r="AT138" s="155"/>
    </row>
    <row r="139" spans="1:46" s="103" customFormat="1" ht="11.25" hidden="1">
      <c r="A139" s="146"/>
      <c r="B139" s="146"/>
      <c r="C139" s="135"/>
      <c r="D139" s="104"/>
      <c r="E139" s="160" t="s">
        <v>719</v>
      </c>
      <c r="F139" s="173"/>
      <c r="G139" s="161"/>
      <c r="H139" s="161"/>
      <c r="I139" s="161"/>
      <c r="J139" s="161"/>
      <c r="K139" s="161"/>
      <c r="L139" s="161"/>
      <c r="M139" s="161"/>
      <c r="N139" s="161"/>
      <c r="O139" s="161"/>
      <c r="P139" s="161"/>
      <c r="Q139" s="161"/>
      <c r="R139" s="161"/>
      <c r="S139" s="161"/>
      <c r="T139" s="161"/>
      <c r="U139" s="161"/>
      <c r="V139" s="161"/>
      <c r="W139" s="161"/>
      <c r="X139" s="161"/>
      <c r="Y139" s="161"/>
      <c r="Z139" s="161"/>
      <c r="AA139" s="167"/>
      <c r="AB139" s="167"/>
      <c r="AC139" s="167"/>
      <c r="AD139" s="167"/>
      <c r="AE139" s="167"/>
      <c r="AF139" s="167"/>
      <c r="AG139" s="167"/>
      <c r="AH139" s="161"/>
      <c r="AI139" s="167"/>
      <c r="AJ139" s="167"/>
      <c r="AK139" s="167"/>
      <c r="AL139" s="167"/>
      <c r="AM139" s="161"/>
      <c r="AN139" s="224"/>
      <c r="AO139" s="105"/>
      <c r="AS139" s="155"/>
      <c r="AT139" s="155"/>
    </row>
    <row r="140" spans="1:46" s="103" customFormat="1" ht="11.25">
      <c r="A140" s="146"/>
      <c r="B140" s="146"/>
      <c r="D140" s="104"/>
      <c r="E140" s="114"/>
      <c r="F140" s="16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100"/>
      <c r="AO140" s="105"/>
      <c r="AS140" s="155"/>
      <c r="AT140" s="155"/>
    </row>
    <row r="141" spans="1:46" s="103" customFormat="1" ht="11.25">
      <c r="A141" s="146"/>
      <c r="B141" s="146"/>
      <c r="C141" s="135" t="s">
        <v>604</v>
      </c>
      <c r="D141" s="104"/>
      <c r="E141" s="225" t="s">
        <v>283</v>
      </c>
      <c r="F141" s="164" t="s">
        <v>213</v>
      </c>
      <c r="G141" s="119">
        <f aca="true" t="shared" si="51" ref="G141:Z141">G142+G145+G148</f>
        <v>0</v>
      </c>
      <c r="H141" s="119">
        <f t="shared" si="51"/>
        <v>0</v>
      </c>
      <c r="I141" s="119">
        <f t="shared" si="51"/>
        <v>0</v>
      </c>
      <c r="J141" s="119">
        <f t="shared" si="51"/>
        <v>0</v>
      </c>
      <c r="K141" s="119">
        <f t="shared" si="51"/>
        <v>0</v>
      </c>
      <c r="L141" s="119">
        <f t="shared" si="51"/>
        <v>0</v>
      </c>
      <c r="M141" s="119">
        <f t="shared" si="51"/>
        <v>0</v>
      </c>
      <c r="N141" s="119">
        <f t="shared" si="51"/>
        <v>0</v>
      </c>
      <c r="O141" s="119">
        <f t="shared" si="51"/>
        <v>0</v>
      </c>
      <c r="P141" s="119">
        <f t="shared" si="51"/>
        <v>0</v>
      </c>
      <c r="Q141" s="119">
        <f t="shared" si="51"/>
        <v>0</v>
      </c>
      <c r="R141" s="119">
        <f t="shared" si="51"/>
        <v>0</v>
      </c>
      <c r="S141" s="119">
        <f t="shared" si="51"/>
        <v>0</v>
      </c>
      <c r="T141" s="119">
        <f t="shared" si="51"/>
        <v>0</v>
      </c>
      <c r="U141" s="119">
        <f t="shared" si="51"/>
        <v>0</v>
      </c>
      <c r="V141" s="119">
        <f t="shared" si="51"/>
        <v>0</v>
      </c>
      <c r="W141" s="119">
        <f t="shared" si="51"/>
        <v>0</v>
      </c>
      <c r="X141" s="119">
        <f t="shared" si="51"/>
        <v>0</v>
      </c>
      <c r="Y141" s="119">
        <f t="shared" si="51"/>
        <v>0</v>
      </c>
      <c r="Z141" s="119">
        <f t="shared" si="51"/>
        <v>0</v>
      </c>
      <c r="AA141" s="230"/>
      <c r="AB141" s="230"/>
      <c r="AC141" s="230"/>
      <c r="AD141" s="230"/>
      <c r="AE141" s="230"/>
      <c r="AF141" s="230"/>
      <c r="AG141" s="230"/>
      <c r="AH141" s="119">
        <f>AH142+AH145+AH148</f>
        <v>0</v>
      </c>
      <c r="AI141" s="230"/>
      <c r="AJ141" s="230"/>
      <c r="AK141" s="230"/>
      <c r="AL141" s="230"/>
      <c r="AM141" s="119">
        <f>AM142+AM145+AM148</f>
        <v>0</v>
      </c>
      <c r="AN141" s="232"/>
      <c r="AO141" s="105"/>
      <c r="AS141" s="155"/>
      <c r="AT141" s="155"/>
    </row>
    <row r="142" spans="1:46" s="103" customFormat="1" ht="11.25">
      <c r="A142" s="146"/>
      <c r="B142" s="146"/>
      <c r="C142" s="135" t="s">
        <v>604</v>
      </c>
      <c r="D142" s="104"/>
      <c r="E142" s="225" t="s">
        <v>284</v>
      </c>
      <c r="F142" s="165" t="s">
        <v>215</v>
      </c>
      <c r="G142" s="119">
        <f aca="true" t="shared" si="52" ref="G142:Z142">SUM(G143:G144)</f>
        <v>0</v>
      </c>
      <c r="H142" s="119">
        <f t="shared" si="52"/>
        <v>0</v>
      </c>
      <c r="I142" s="119">
        <f t="shared" si="52"/>
        <v>0</v>
      </c>
      <c r="J142" s="119">
        <f t="shared" si="52"/>
        <v>0</v>
      </c>
      <c r="K142" s="119">
        <f t="shared" si="52"/>
        <v>0</v>
      </c>
      <c r="L142" s="119">
        <f t="shared" si="52"/>
        <v>0</v>
      </c>
      <c r="M142" s="119">
        <f t="shared" si="52"/>
        <v>0</v>
      </c>
      <c r="N142" s="119">
        <f t="shared" si="52"/>
        <v>0</v>
      </c>
      <c r="O142" s="119">
        <f t="shared" si="52"/>
        <v>0</v>
      </c>
      <c r="P142" s="119">
        <f t="shared" si="52"/>
        <v>0</v>
      </c>
      <c r="Q142" s="119">
        <f t="shared" si="52"/>
        <v>0</v>
      </c>
      <c r="R142" s="119">
        <f t="shared" si="52"/>
        <v>0</v>
      </c>
      <c r="S142" s="119">
        <f t="shared" si="52"/>
        <v>0</v>
      </c>
      <c r="T142" s="119">
        <f t="shared" si="52"/>
        <v>0</v>
      </c>
      <c r="U142" s="119">
        <f t="shared" si="52"/>
        <v>0</v>
      </c>
      <c r="V142" s="119">
        <f t="shared" si="52"/>
        <v>0</v>
      </c>
      <c r="W142" s="119">
        <f t="shared" si="52"/>
        <v>0</v>
      </c>
      <c r="X142" s="119">
        <f t="shared" si="52"/>
        <v>0</v>
      </c>
      <c r="Y142" s="119">
        <f t="shared" si="52"/>
        <v>0</v>
      </c>
      <c r="Z142" s="119">
        <f t="shared" si="52"/>
        <v>0</v>
      </c>
      <c r="AA142" s="230"/>
      <c r="AB142" s="230"/>
      <c r="AC142" s="230"/>
      <c r="AD142" s="230"/>
      <c r="AE142" s="230"/>
      <c r="AF142" s="230"/>
      <c r="AG142" s="230"/>
      <c r="AH142" s="119">
        <f>SUM(AH143:AH144)</f>
        <v>0</v>
      </c>
      <c r="AI142" s="230"/>
      <c r="AJ142" s="230"/>
      <c r="AK142" s="230"/>
      <c r="AL142" s="230"/>
      <c r="AM142" s="119">
        <f>SUM(AM143:AM144)</f>
        <v>0</v>
      </c>
      <c r="AN142" s="232"/>
      <c r="AO142" s="105"/>
      <c r="AS142" s="155"/>
      <c r="AT142" s="155"/>
    </row>
    <row r="143" spans="1:46" s="103" customFormat="1" ht="11.25" hidden="1">
      <c r="A143" s="146"/>
      <c r="B143" s="146"/>
      <c r="C143" s="135"/>
      <c r="D143" s="104"/>
      <c r="E143" s="160" t="s">
        <v>285</v>
      </c>
      <c r="F143" s="174"/>
      <c r="G143" s="161"/>
      <c r="H143" s="161"/>
      <c r="I143" s="161"/>
      <c r="J143" s="161"/>
      <c r="K143" s="161"/>
      <c r="L143" s="161"/>
      <c r="M143" s="161"/>
      <c r="N143" s="161"/>
      <c r="O143" s="161"/>
      <c r="P143" s="161"/>
      <c r="Q143" s="161"/>
      <c r="R143" s="161"/>
      <c r="S143" s="161"/>
      <c r="T143" s="161"/>
      <c r="U143" s="161"/>
      <c r="V143" s="161"/>
      <c r="W143" s="161"/>
      <c r="X143" s="161"/>
      <c r="Y143" s="161"/>
      <c r="Z143" s="161"/>
      <c r="AA143" s="167"/>
      <c r="AB143" s="167"/>
      <c r="AC143" s="167"/>
      <c r="AD143" s="167"/>
      <c r="AE143" s="167"/>
      <c r="AF143" s="167"/>
      <c r="AG143" s="167"/>
      <c r="AH143" s="161"/>
      <c r="AI143" s="167"/>
      <c r="AJ143" s="167"/>
      <c r="AK143" s="167"/>
      <c r="AL143" s="167"/>
      <c r="AM143" s="161"/>
      <c r="AN143" s="224"/>
      <c r="AO143" s="105"/>
      <c r="AS143" s="155"/>
      <c r="AT143" s="155"/>
    </row>
    <row r="144" spans="1:46" s="103" customFormat="1" ht="11.25">
      <c r="A144" s="146"/>
      <c r="B144" s="146"/>
      <c r="D144" s="104"/>
      <c r="E144" s="114"/>
      <c r="F144" s="172"/>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100"/>
      <c r="AO144" s="105"/>
      <c r="AS144" s="155"/>
      <c r="AT144" s="155"/>
    </row>
    <row r="145" spans="1:46" s="103" customFormat="1" ht="11.25">
      <c r="A145" s="146"/>
      <c r="B145" s="146"/>
      <c r="C145" s="135" t="s">
        <v>604</v>
      </c>
      <c r="D145" s="104"/>
      <c r="E145" s="225" t="s">
        <v>286</v>
      </c>
      <c r="F145" s="165" t="s">
        <v>217</v>
      </c>
      <c r="G145" s="119">
        <f aca="true" t="shared" si="53" ref="G145:Z145">SUM(G146:G147)</f>
        <v>0</v>
      </c>
      <c r="H145" s="119">
        <f t="shared" si="53"/>
        <v>0</v>
      </c>
      <c r="I145" s="119">
        <f t="shared" si="53"/>
        <v>0</v>
      </c>
      <c r="J145" s="119">
        <f t="shared" si="53"/>
        <v>0</v>
      </c>
      <c r="K145" s="119">
        <f t="shared" si="53"/>
        <v>0</v>
      </c>
      <c r="L145" s="119">
        <f t="shared" si="53"/>
        <v>0</v>
      </c>
      <c r="M145" s="119">
        <f t="shared" si="53"/>
        <v>0</v>
      </c>
      <c r="N145" s="119">
        <f t="shared" si="53"/>
        <v>0</v>
      </c>
      <c r="O145" s="119">
        <f t="shared" si="53"/>
        <v>0</v>
      </c>
      <c r="P145" s="119">
        <f t="shared" si="53"/>
        <v>0</v>
      </c>
      <c r="Q145" s="119">
        <f t="shared" si="53"/>
        <v>0</v>
      </c>
      <c r="R145" s="119">
        <f t="shared" si="53"/>
        <v>0</v>
      </c>
      <c r="S145" s="119">
        <f t="shared" si="53"/>
        <v>0</v>
      </c>
      <c r="T145" s="119">
        <f t="shared" si="53"/>
        <v>0</v>
      </c>
      <c r="U145" s="119">
        <f t="shared" si="53"/>
        <v>0</v>
      </c>
      <c r="V145" s="119">
        <f t="shared" si="53"/>
        <v>0</v>
      </c>
      <c r="W145" s="119">
        <f t="shared" si="53"/>
        <v>0</v>
      </c>
      <c r="X145" s="119">
        <f t="shared" si="53"/>
        <v>0</v>
      </c>
      <c r="Y145" s="119">
        <f t="shared" si="53"/>
        <v>0</v>
      </c>
      <c r="Z145" s="119">
        <f t="shared" si="53"/>
        <v>0</v>
      </c>
      <c r="AA145" s="230"/>
      <c r="AB145" s="230"/>
      <c r="AC145" s="230"/>
      <c r="AD145" s="230"/>
      <c r="AE145" s="230"/>
      <c r="AF145" s="230"/>
      <c r="AG145" s="230"/>
      <c r="AH145" s="119">
        <f>SUM(AH146:AH147)</f>
        <v>0</v>
      </c>
      <c r="AI145" s="230"/>
      <c r="AJ145" s="230"/>
      <c r="AK145" s="230"/>
      <c r="AL145" s="230"/>
      <c r="AM145" s="119">
        <f>SUM(AM146:AM147)</f>
        <v>0</v>
      </c>
      <c r="AN145" s="232"/>
      <c r="AO145" s="105"/>
      <c r="AS145" s="155"/>
      <c r="AT145" s="155"/>
    </row>
    <row r="146" spans="1:46" s="103" customFormat="1" ht="11.25" hidden="1">
      <c r="A146" s="146"/>
      <c r="B146" s="146"/>
      <c r="C146" s="135"/>
      <c r="D146" s="104"/>
      <c r="E146" s="160" t="s">
        <v>287</v>
      </c>
      <c r="F146" s="174"/>
      <c r="G146" s="161"/>
      <c r="H146" s="161"/>
      <c r="I146" s="161"/>
      <c r="J146" s="161"/>
      <c r="K146" s="161"/>
      <c r="L146" s="161"/>
      <c r="M146" s="161"/>
      <c r="N146" s="161"/>
      <c r="O146" s="161"/>
      <c r="P146" s="161"/>
      <c r="Q146" s="161"/>
      <c r="R146" s="161"/>
      <c r="S146" s="161"/>
      <c r="T146" s="161"/>
      <c r="U146" s="161"/>
      <c r="V146" s="161"/>
      <c r="W146" s="161"/>
      <c r="X146" s="161"/>
      <c r="Y146" s="161"/>
      <c r="Z146" s="161"/>
      <c r="AA146" s="167"/>
      <c r="AB146" s="167"/>
      <c r="AC146" s="167"/>
      <c r="AD146" s="167"/>
      <c r="AE146" s="167"/>
      <c r="AF146" s="167"/>
      <c r="AG146" s="167"/>
      <c r="AH146" s="161"/>
      <c r="AI146" s="167"/>
      <c r="AJ146" s="167"/>
      <c r="AK146" s="167"/>
      <c r="AL146" s="167"/>
      <c r="AM146" s="161"/>
      <c r="AN146" s="224"/>
      <c r="AO146" s="105"/>
      <c r="AS146" s="155"/>
      <c r="AT146" s="155"/>
    </row>
    <row r="147" spans="1:46" s="103" customFormat="1" ht="11.25">
      <c r="A147" s="146"/>
      <c r="B147" s="146"/>
      <c r="D147" s="104"/>
      <c r="E147" s="114"/>
      <c r="F147" s="172"/>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100"/>
      <c r="AO147" s="105"/>
      <c r="AS147" s="155"/>
      <c r="AT147" s="155"/>
    </row>
    <row r="148" spans="1:46" s="103" customFormat="1" ht="11.25">
      <c r="A148" s="146"/>
      <c r="B148" s="146"/>
      <c r="C148" s="135" t="s">
        <v>604</v>
      </c>
      <c r="D148" s="104"/>
      <c r="E148" s="225" t="s">
        <v>288</v>
      </c>
      <c r="F148" s="165" t="s">
        <v>220</v>
      </c>
      <c r="G148" s="119">
        <f aca="true" t="shared" si="54" ref="G148:Z148">SUM(G149:G150)</f>
        <v>0</v>
      </c>
      <c r="H148" s="119">
        <f t="shared" si="54"/>
        <v>0</v>
      </c>
      <c r="I148" s="119">
        <f t="shared" si="54"/>
        <v>0</v>
      </c>
      <c r="J148" s="119">
        <f t="shared" si="54"/>
        <v>0</v>
      </c>
      <c r="K148" s="119">
        <f t="shared" si="54"/>
        <v>0</v>
      </c>
      <c r="L148" s="119">
        <f t="shared" si="54"/>
        <v>0</v>
      </c>
      <c r="M148" s="119">
        <f t="shared" si="54"/>
        <v>0</v>
      </c>
      <c r="N148" s="119">
        <f t="shared" si="54"/>
        <v>0</v>
      </c>
      <c r="O148" s="119">
        <f t="shared" si="54"/>
        <v>0</v>
      </c>
      <c r="P148" s="119">
        <f t="shared" si="54"/>
        <v>0</v>
      </c>
      <c r="Q148" s="119">
        <f t="shared" si="54"/>
        <v>0</v>
      </c>
      <c r="R148" s="119">
        <f t="shared" si="54"/>
        <v>0</v>
      </c>
      <c r="S148" s="119">
        <f t="shared" si="54"/>
        <v>0</v>
      </c>
      <c r="T148" s="119">
        <f t="shared" si="54"/>
        <v>0</v>
      </c>
      <c r="U148" s="119">
        <f t="shared" si="54"/>
        <v>0</v>
      </c>
      <c r="V148" s="119">
        <f t="shared" si="54"/>
        <v>0</v>
      </c>
      <c r="W148" s="119">
        <f t="shared" si="54"/>
        <v>0</v>
      </c>
      <c r="X148" s="119">
        <f t="shared" si="54"/>
        <v>0</v>
      </c>
      <c r="Y148" s="119">
        <f t="shared" si="54"/>
        <v>0</v>
      </c>
      <c r="Z148" s="119">
        <f t="shared" si="54"/>
        <v>0</v>
      </c>
      <c r="AA148" s="230"/>
      <c r="AB148" s="230"/>
      <c r="AC148" s="230"/>
      <c r="AD148" s="230"/>
      <c r="AE148" s="230"/>
      <c r="AF148" s="230"/>
      <c r="AG148" s="230"/>
      <c r="AH148" s="119">
        <f>SUM(AH149:AH150)</f>
        <v>0</v>
      </c>
      <c r="AI148" s="230"/>
      <c r="AJ148" s="230"/>
      <c r="AK148" s="230"/>
      <c r="AL148" s="230"/>
      <c r="AM148" s="119">
        <f>SUM(AM149:AM150)</f>
        <v>0</v>
      </c>
      <c r="AN148" s="232"/>
      <c r="AO148" s="105"/>
      <c r="AS148" s="155"/>
      <c r="AT148" s="155"/>
    </row>
    <row r="149" spans="1:46" s="103" customFormat="1" ht="11.25" hidden="1">
      <c r="A149" s="146"/>
      <c r="B149" s="146"/>
      <c r="C149" s="135"/>
      <c r="D149" s="104"/>
      <c r="E149" s="160" t="s">
        <v>289</v>
      </c>
      <c r="F149" s="174"/>
      <c r="G149" s="161"/>
      <c r="H149" s="161"/>
      <c r="I149" s="161"/>
      <c r="J149" s="161"/>
      <c r="K149" s="161"/>
      <c r="L149" s="161"/>
      <c r="M149" s="161"/>
      <c r="N149" s="161"/>
      <c r="O149" s="161"/>
      <c r="P149" s="161"/>
      <c r="Q149" s="161"/>
      <c r="R149" s="161"/>
      <c r="S149" s="161"/>
      <c r="T149" s="161"/>
      <c r="U149" s="161"/>
      <c r="V149" s="161"/>
      <c r="W149" s="161"/>
      <c r="X149" s="161"/>
      <c r="Y149" s="161"/>
      <c r="Z149" s="161"/>
      <c r="AA149" s="167"/>
      <c r="AB149" s="167"/>
      <c r="AC149" s="167"/>
      <c r="AD149" s="167"/>
      <c r="AE149" s="167"/>
      <c r="AF149" s="167"/>
      <c r="AG149" s="167"/>
      <c r="AH149" s="161"/>
      <c r="AI149" s="167"/>
      <c r="AJ149" s="167"/>
      <c r="AK149" s="167"/>
      <c r="AL149" s="167"/>
      <c r="AM149" s="161"/>
      <c r="AN149" s="224"/>
      <c r="AO149" s="105"/>
      <c r="AS149" s="155"/>
      <c r="AT149" s="155"/>
    </row>
    <row r="150" spans="1:46" s="103" customFormat="1" ht="11.25">
      <c r="A150" s="146"/>
      <c r="B150" s="146"/>
      <c r="D150" s="104"/>
      <c r="E150" s="114"/>
      <c r="F150" s="172"/>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100"/>
      <c r="AO150" s="105"/>
      <c r="AS150" s="155"/>
      <c r="AT150" s="155"/>
    </row>
    <row r="151" spans="1:46" s="103" customFormat="1" ht="11.25">
      <c r="A151" s="146"/>
      <c r="B151" s="146"/>
      <c r="C151" s="135" t="s">
        <v>604</v>
      </c>
      <c r="D151" s="104"/>
      <c r="E151" s="225" t="s">
        <v>290</v>
      </c>
      <c r="F151" s="164" t="s">
        <v>222</v>
      </c>
      <c r="G151" s="119">
        <f aca="true" t="shared" si="55" ref="G151:Z151">SUM(G152:G153)</f>
        <v>0</v>
      </c>
      <c r="H151" s="119">
        <f t="shared" si="55"/>
        <v>0</v>
      </c>
      <c r="I151" s="119">
        <f t="shared" si="55"/>
        <v>0</v>
      </c>
      <c r="J151" s="119">
        <f t="shared" si="55"/>
        <v>0</v>
      </c>
      <c r="K151" s="119">
        <f t="shared" si="55"/>
        <v>0</v>
      </c>
      <c r="L151" s="119">
        <f t="shared" si="55"/>
        <v>0</v>
      </c>
      <c r="M151" s="119">
        <f t="shared" si="55"/>
        <v>0</v>
      </c>
      <c r="N151" s="119">
        <f t="shared" si="55"/>
        <v>0</v>
      </c>
      <c r="O151" s="119">
        <f t="shared" si="55"/>
        <v>0</v>
      </c>
      <c r="P151" s="119">
        <f t="shared" si="55"/>
        <v>0</v>
      </c>
      <c r="Q151" s="119">
        <f t="shared" si="55"/>
        <v>0</v>
      </c>
      <c r="R151" s="119">
        <f t="shared" si="55"/>
        <v>0</v>
      </c>
      <c r="S151" s="119">
        <f t="shared" si="55"/>
        <v>0</v>
      </c>
      <c r="T151" s="119">
        <f t="shared" si="55"/>
        <v>0</v>
      </c>
      <c r="U151" s="119">
        <f t="shared" si="55"/>
        <v>0</v>
      </c>
      <c r="V151" s="119">
        <f t="shared" si="55"/>
        <v>0</v>
      </c>
      <c r="W151" s="119">
        <f t="shared" si="55"/>
        <v>0</v>
      </c>
      <c r="X151" s="119">
        <f t="shared" si="55"/>
        <v>0</v>
      </c>
      <c r="Y151" s="119">
        <f t="shared" si="55"/>
        <v>0</v>
      </c>
      <c r="Z151" s="119">
        <f t="shared" si="55"/>
        <v>0</v>
      </c>
      <c r="AA151" s="230"/>
      <c r="AB151" s="230"/>
      <c r="AC151" s="230"/>
      <c r="AD151" s="230"/>
      <c r="AE151" s="230"/>
      <c r="AF151" s="230"/>
      <c r="AG151" s="230"/>
      <c r="AH151" s="119">
        <f>SUM(AH152:AH153)</f>
        <v>0</v>
      </c>
      <c r="AI151" s="230"/>
      <c r="AJ151" s="230"/>
      <c r="AK151" s="230"/>
      <c r="AL151" s="230"/>
      <c r="AM151" s="119">
        <f>SUM(AM152:AM153)</f>
        <v>0</v>
      </c>
      <c r="AN151" s="232"/>
      <c r="AO151" s="105"/>
      <c r="AS151" s="155"/>
      <c r="AT151" s="155"/>
    </row>
    <row r="152" spans="1:46" s="103" customFormat="1" ht="11.25" hidden="1">
      <c r="A152" s="146"/>
      <c r="B152" s="146"/>
      <c r="C152" s="135"/>
      <c r="D152" s="104"/>
      <c r="E152" s="160" t="s">
        <v>291</v>
      </c>
      <c r="F152" s="175"/>
      <c r="G152" s="161"/>
      <c r="H152" s="161"/>
      <c r="I152" s="161"/>
      <c r="J152" s="161"/>
      <c r="K152" s="161"/>
      <c r="L152" s="161"/>
      <c r="M152" s="161"/>
      <c r="N152" s="161"/>
      <c r="O152" s="161"/>
      <c r="P152" s="161"/>
      <c r="Q152" s="161"/>
      <c r="R152" s="161"/>
      <c r="S152" s="161"/>
      <c r="T152" s="161"/>
      <c r="U152" s="161"/>
      <c r="V152" s="161"/>
      <c r="W152" s="161"/>
      <c r="X152" s="161"/>
      <c r="Y152" s="161"/>
      <c r="Z152" s="161"/>
      <c r="AA152" s="167"/>
      <c r="AB152" s="167"/>
      <c r="AC152" s="167"/>
      <c r="AD152" s="167"/>
      <c r="AE152" s="167"/>
      <c r="AF152" s="167"/>
      <c r="AG152" s="167"/>
      <c r="AH152" s="161"/>
      <c r="AI152" s="167"/>
      <c r="AJ152" s="167"/>
      <c r="AK152" s="167"/>
      <c r="AL152" s="167"/>
      <c r="AM152" s="161"/>
      <c r="AN152" s="224"/>
      <c r="AO152" s="105"/>
      <c r="AS152" s="155"/>
      <c r="AT152" s="155"/>
    </row>
    <row r="153" spans="1:46" s="103" customFormat="1" ht="11.25">
      <c r="A153" s="146"/>
      <c r="B153" s="146"/>
      <c r="D153" s="104"/>
      <c r="E153" s="114"/>
      <c r="F153" s="141"/>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100"/>
      <c r="AO153" s="105"/>
      <c r="AS153" s="155"/>
      <c r="AT153" s="155"/>
    </row>
    <row r="154" spans="1:46" s="103" customFormat="1" ht="11.25">
      <c r="A154" s="146"/>
      <c r="B154" s="146"/>
      <c r="C154" s="135"/>
      <c r="D154" s="104"/>
      <c r="E154" s="120" t="s">
        <v>68</v>
      </c>
      <c r="F154" s="121" t="s">
        <v>292</v>
      </c>
      <c r="G154" s="234">
        <f aca="true" t="shared" si="56" ref="G154:Z154">G155+G196+G237</f>
        <v>0</v>
      </c>
      <c r="H154" s="234">
        <f t="shared" si="56"/>
        <v>0</v>
      </c>
      <c r="I154" s="234">
        <f t="shared" si="56"/>
        <v>0</v>
      </c>
      <c r="J154" s="234">
        <f t="shared" si="56"/>
        <v>0</v>
      </c>
      <c r="K154" s="234">
        <f t="shared" si="56"/>
        <v>0</v>
      </c>
      <c r="L154" s="234">
        <f t="shared" si="56"/>
        <v>0</v>
      </c>
      <c r="M154" s="234">
        <f t="shared" si="56"/>
        <v>0</v>
      </c>
      <c r="N154" s="234">
        <f t="shared" si="56"/>
        <v>0</v>
      </c>
      <c r="O154" s="234">
        <f t="shared" si="56"/>
        <v>0</v>
      </c>
      <c r="P154" s="234">
        <f t="shared" si="56"/>
        <v>0</v>
      </c>
      <c r="Q154" s="234">
        <f t="shared" si="56"/>
        <v>0</v>
      </c>
      <c r="R154" s="234">
        <f t="shared" si="56"/>
        <v>0</v>
      </c>
      <c r="S154" s="234">
        <f t="shared" si="56"/>
        <v>0</v>
      </c>
      <c r="T154" s="234">
        <f t="shared" si="56"/>
        <v>0</v>
      </c>
      <c r="U154" s="234">
        <f t="shared" si="56"/>
        <v>0</v>
      </c>
      <c r="V154" s="234">
        <f t="shared" si="56"/>
        <v>0</v>
      </c>
      <c r="W154" s="234">
        <f t="shared" si="56"/>
        <v>0</v>
      </c>
      <c r="X154" s="234">
        <f t="shared" si="56"/>
        <v>0</v>
      </c>
      <c r="Y154" s="234">
        <f t="shared" si="56"/>
        <v>0</v>
      </c>
      <c r="Z154" s="234">
        <f t="shared" si="56"/>
        <v>0</v>
      </c>
      <c r="AA154" s="230"/>
      <c r="AB154" s="230"/>
      <c r="AC154" s="230"/>
      <c r="AD154" s="230"/>
      <c r="AE154" s="230"/>
      <c r="AF154" s="230"/>
      <c r="AG154" s="230"/>
      <c r="AH154" s="234">
        <f>AH155+AH196+AH237</f>
        <v>0</v>
      </c>
      <c r="AI154" s="230"/>
      <c r="AJ154" s="230"/>
      <c r="AK154" s="230"/>
      <c r="AL154" s="230"/>
      <c r="AM154" s="234">
        <f>AM155+AM196+AM237</f>
        <v>0</v>
      </c>
      <c r="AN154" s="232"/>
      <c r="AO154" s="105"/>
      <c r="AS154" s="155"/>
      <c r="AT154" s="155"/>
    </row>
    <row r="155" spans="1:46" s="103" customFormat="1" ht="22.5">
      <c r="A155" s="146"/>
      <c r="B155" s="146"/>
      <c r="C155" s="135" t="s">
        <v>604</v>
      </c>
      <c r="D155" s="104"/>
      <c r="E155" s="170" t="s">
        <v>67</v>
      </c>
      <c r="F155" s="179" t="s">
        <v>231</v>
      </c>
      <c r="G155" s="234">
        <f aca="true" t="shared" si="57" ref="G155:Z155">G156+G183+G193</f>
        <v>0</v>
      </c>
      <c r="H155" s="234">
        <f t="shared" si="57"/>
        <v>0</v>
      </c>
      <c r="I155" s="234">
        <f t="shared" si="57"/>
        <v>0</v>
      </c>
      <c r="J155" s="234">
        <f t="shared" si="57"/>
        <v>0</v>
      </c>
      <c r="K155" s="234">
        <f t="shared" si="57"/>
        <v>0</v>
      </c>
      <c r="L155" s="234">
        <f t="shared" si="57"/>
        <v>0</v>
      </c>
      <c r="M155" s="234">
        <f t="shared" si="57"/>
        <v>0</v>
      </c>
      <c r="N155" s="234">
        <f t="shared" si="57"/>
        <v>0</v>
      </c>
      <c r="O155" s="234">
        <f t="shared" si="57"/>
        <v>0</v>
      </c>
      <c r="P155" s="234">
        <f t="shared" si="57"/>
        <v>0</v>
      </c>
      <c r="Q155" s="234">
        <f t="shared" si="57"/>
        <v>0</v>
      </c>
      <c r="R155" s="234">
        <f t="shared" si="57"/>
        <v>0</v>
      </c>
      <c r="S155" s="234">
        <f t="shared" si="57"/>
        <v>0</v>
      </c>
      <c r="T155" s="234">
        <f t="shared" si="57"/>
        <v>0</v>
      </c>
      <c r="U155" s="234">
        <f t="shared" si="57"/>
        <v>0</v>
      </c>
      <c r="V155" s="234">
        <f t="shared" si="57"/>
        <v>0</v>
      </c>
      <c r="W155" s="234">
        <f t="shared" si="57"/>
        <v>0</v>
      </c>
      <c r="X155" s="234">
        <f t="shared" si="57"/>
        <v>0</v>
      </c>
      <c r="Y155" s="234">
        <f t="shared" si="57"/>
        <v>0</v>
      </c>
      <c r="Z155" s="234">
        <f t="shared" si="57"/>
        <v>0</v>
      </c>
      <c r="AA155" s="230"/>
      <c r="AB155" s="230"/>
      <c r="AC155" s="230"/>
      <c r="AD155" s="230"/>
      <c r="AE155" s="230"/>
      <c r="AF155" s="230"/>
      <c r="AG155" s="230"/>
      <c r="AH155" s="234">
        <f>AH156+AH183+AH193</f>
        <v>0</v>
      </c>
      <c r="AI155" s="230"/>
      <c r="AJ155" s="230"/>
      <c r="AK155" s="230"/>
      <c r="AL155" s="230"/>
      <c r="AM155" s="234">
        <f>AM156+AM183+AM193</f>
        <v>0</v>
      </c>
      <c r="AN155" s="232"/>
      <c r="AO155" s="105"/>
      <c r="AS155" s="155"/>
      <c r="AT155" s="155"/>
    </row>
    <row r="156" spans="1:46" s="103" customFormat="1" ht="11.25">
      <c r="A156" s="146"/>
      <c r="B156" s="146"/>
      <c r="C156" s="135" t="s">
        <v>604</v>
      </c>
      <c r="D156" s="104"/>
      <c r="E156" s="171" t="s">
        <v>293</v>
      </c>
      <c r="F156" s="164" t="s">
        <v>183</v>
      </c>
      <c r="G156" s="119">
        <f aca="true" t="shared" si="58" ref="G156:Z156">G157+G170</f>
        <v>0</v>
      </c>
      <c r="H156" s="119">
        <f t="shared" si="58"/>
        <v>0</v>
      </c>
      <c r="I156" s="119">
        <f t="shared" si="58"/>
        <v>0</v>
      </c>
      <c r="J156" s="119">
        <f t="shared" si="58"/>
        <v>0</v>
      </c>
      <c r="K156" s="119">
        <f t="shared" si="58"/>
        <v>0</v>
      </c>
      <c r="L156" s="119">
        <f t="shared" si="58"/>
        <v>0</v>
      </c>
      <c r="M156" s="119">
        <f t="shared" si="58"/>
        <v>0</v>
      </c>
      <c r="N156" s="119">
        <f t="shared" si="58"/>
        <v>0</v>
      </c>
      <c r="O156" s="119">
        <f t="shared" si="58"/>
        <v>0</v>
      </c>
      <c r="P156" s="119">
        <f t="shared" si="58"/>
        <v>0</v>
      </c>
      <c r="Q156" s="119">
        <f t="shared" si="58"/>
        <v>0</v>
      </c>
      <c r="R156" s="119">
        <f t="shared" si="58"/>
        <v>0</v>
      </c>
      <c r="S156" s="119">
        <f t="shared" si="58"/>
        <v>0</v>
      </c>
      <c r="T156" s="119">
        <f t="shared" si="58"/>
        <v>0</v>
      </c>
      <c r="U156" s="119">
        <f t="shared" si="58"/>
        <v>0</v>
      </c>
      <c r="V156" s="119">
        <f t="shared" si="58"/>
        <v>0</v>
      </c>
      <c r="W156" s="119">
        <f t="shared" si="58"/>
        <v>0</v>
      </c>
      <c r="X156" s="119">
        <f t="shared" si="58"/>
        <v>0</v>
      </c>
      <c r="Y156" s="119">
        <f t="shared" si="58"/>
        <v>0</v>
      </c>
      <c r="Z156" s="119">
        <f t="shared" si="58"/>
        <v>0</v>
      </c>
      <c r="AA156" s="230"/>
      <c r="AB156" s="230"/>
      <c r="AC156" s="230"/>
      <c r="AD156" s="230"/>
      <c r="AE156" s="230"/>
      <c r="AF156" s="230"/>
      <c r="AG156" s="230"/>
      <c r="AH156" s="119">
        <f>AH157+AH170</f>
        <v>0</v>
      </c>
      <c r="AI156" s="230"/>
      <c r="AJ156" s="230"/>
      <c r="AK156" s="230"/>
      <c r="AL156" s="230"/>
      <c r="AM156" s="119">
        <f>AM157+AM170</f>
        <v>0</v>
      </c>
      <c r="AN156" s="232"/>
      <c r="AO156" s="105"/>
      <c r="AS156" s="155"/>
      <c r="AT156" s="155"/>
    </row>
    <row r="157" spans="1:46" s="103" customFormat="1" ht="11.25">
      <c r="A157" s="146"/>
      <c r="B157" s="146"/>
      <c r="C157" s="135" t="s">
        <v>604</v>
      </c>
      <c r="D157" s="104"/>
      <c r="E157" s="171" t="s">
        <v>294</v>
      </c>
      <c r="F157" s="165" t="s">
        <v>184</v>
      </c>
      <c r="G157" s="119">
        <f aca="true" t="shared" si="59" ref="G157:Z157">G158+G161+G164+G167</f>
        <v>0</v>
      </c>
      <c r="H157" s="119">
        <f t="shared" si="59"/>
        <v>0</v>
      </c>
      <c r="I157" s="119">
        <f t="shared" si="59"/>
        <v>0</v>
      </c>
      <c r="J157" s="119">
        <f t="shared" si="59"/>
        <v>0</v>
      </c>
      <c r="K157" s="119">
        <f t="shared" si="59"/>
        <v>0</v>
      </c>
      <c r="L157" s="119">
        <f t="shared" si="59"/>
        <v>0</v>
      </c>
      <c r="M157" s="119">
        <f t="shared" si="59"/>
        <v>0</v>
      </c>
      <c r="N157" s="119">
        <f t="shared" si="59"/>
        <v>0</v>
      </c>
      <c r="O157" s="119">
        <f t="shared" si="59"/>
        <v>0</v>
      </c>
      <c r="P157" s="119">
        <f t="shared" si="59"/>
        <v>0</v>
      </c>
      <c r="Q157" s="119">
        <f t="shared" si="59"/>
        <v>0</v>
      </c>
      <c r="R157" s="119">
        <f t="shared" si="59"/>
        <v>0</v>
      </c>
      <c r="S157" s="119">
        <f t="shared" si="59"/>
        <v>0</v>
      </c>
      <c r="T157" s="119">
        <f t="shared" si="59"/>
        <v>0</v>
      </c>
      <c r="U157" s="119">
        <f t="shared" si="59"/>
        <v>0</v>
      </c>
      <c r="V157" s="119">
        <f t="shared" si="59"/>
        <v>0</v>
      </c>
      <c r="W157" s="119">
        <f t="shared" si="59"/>
        <v>0</v>
      </c>
      <c r="X157" s="119">
        <f t="shared" si="59"/>
        <v>0</v>
      </c>
      <c r="Y157" s="119">
        <f t="shared" si="59"/>
        <v>0</v>
      </c>
      <c r="Z157" s="119">
        <f t="shared" si="59"/>
        <v>0</v>
      </c>
      <c r="AA157" s="230"/>
      <c r="AB157" s="230"/>
      <c r="AC157" s="230"/>
      <c r="AD157" s="230"/>
      <c r="AE157" s="230"/>
      <c r="AF157" s="230"/>
      <c r="AG157" s="230"/>
      <c r="AH157" s="119">
        <f>AH158+AH161+AH164+AH167</f>
        <v>0</v>
      </c>
      <c r="AI157" s="230"/>
      <c r="AJ157" s="230"/>
      <c r="AK157" s="230"/>
      <c r="AL157" s="230"/>
      <c r="AM157" s="119">
        <f>AM158+AM161+AM164+AM167</f>
        <v>0</v>
      </c>
      <c r="AN157" s="232"/>
      <c r="AO157" s="105"/>
      <c r="AS157" s="155"/>
      <c r="AT157" s="155"/>
    </row>
    <row r="158" spans="1:46" s="103" customFormat="1" ht="11.25">
      <c r="A158" s="146"/>
      <c r="B158" s="146"/>
      <c r="C158" s="135" t="s">
        <v>604</v>
      </c>
      <c r="D158" s="104"/>
      <c r="E158" s="171" t="s">
        <v>295</v>
      </c>
      <c r="F158" s="166" t="s">
        <v>185</v>
      </c>
      <c r="G158" s="119">
        <f aca="true" t="shared" si="60" ref="G158:Z158">SUM(G159:G160)</f>
        <v>0</v>
      </c>
      <c r="H158" s="119">
        <f t="shared" si="60"/>
        <v>0</v>
      </c>
      <c r="I158" s="119">
        <f t="shared" si="60"/>
        <v>0</v>
      </c>
      <c r="J158" s="119">
        <f t="shared" si="60"/>
        <v>0</v>
      </c>
      <c r="K158" s="119">
        <f t="shared" si="60"/>
        <v>0</v>
      </c>
      <c r="L158" s="119">
        <f t="shared" si="60"/>
        <v>0</v>
      </c>
      <c r="M158" s="119">
        <f t="shared" si="60"/>
        <v>0</v>
      </c>
      <c r="N158" s="119">
        <f t="shared" si="60"/>
        <v>0</v>
      </c>
      <c r="O158" s="119">
        <f t="shared" si="60"/>
        <v>0</v>
      </c>
      <c r="P158" s="119">
        <f t="shared" si="60"/>
        <v>0</v>
      </c>
      <c r="Q158" s="119">
        <f t="shared" si="60"/>
        <v>0</v>
      </c>
      <c r="R158" s="119">
        <f t="shared" si="60"/>
        <v>0</v>
      </c>
      <c r="S158" s="119">
        <f t="shared" si="60"/>
        <v>0</v>
      </c>
      <c r="T158" s="119">
        <f t="shared" si="60"/>
        <v>0</v>
      </c>
      <c r="U158" s="119">
        <f t="shared" si="60"/>
        <v>0</v>
      </c>
      <c r="V158" s="119">
        <f t="shared" si="60"/>
        <v>0</v>
      </c>
      <c r="W158" s="119">
        <f t="shared" si="60"/>
        <v>0</v>
      </c>
      <c r="X158" s="119">
        <f t="shared" si="60"/>
        <v>0</v>
      </c>
      <c r="Y158" s="119">
        <f t="shared" si="60"/>
        <v>0</v>
      </c>
      <c r="Z158" s="119">
        <f t="shared" si="60"/>
        <v>0</v>
      </c>
      <c r="AA158" s="230"/>
      <c r="AB158" s="230"/>
      <c r="AC158" s="230"/>
      <c r="AD158" s="230"/>
      <c r="AE158" s="230"/>
      <c r="AF158" s="230"/>
      <c r="AG158" s="230"/>
      <c r="AH158" s="119">
        <f>SUM(AH159:AH160)</f>
        <v>0</v>
      </c>
      <c r="AI158" s="230"/>
      <c r="AJ158" s="230"/>
      <c r="AK158" s="230"/>
      <c r="AL158" s="230"/>
      <c r="AM158" s="119">
        <f>SUM(AM159:AM160)</f>
        <v>0</v>
      </c>
      <c r="AN158" s="232"/>
      <c r="AO158" s="105"/>
      <c r="AS158" s="155"/>
      <c r="AT158" s="155"/>
    </row>
    <row r="159" spans="1:46" s="103" customFormat="1" ht="11.25" hidden="1">
      <c r="A159" s="146"/>
      <c r="B159" s="146"/>
      <c r="D159" s="104"/>
      <c r="E159" s="160" t="s">
        <v>296</v>
      </c>
      <c r="F159" s="177"/>
      <c r="G159" s="161"/>
      <c r="H159" s="161"/>
      <c r="I159" s="161"/>
      <c r="J159" s="161"/>
      <c r="K159" s="161"/>
      <c r="L159" s="161"/>
      <c r="M159" s="161"/>
      <c r="N159" s="161"/>
      <c r="O159" s="161"/>
      <c r="P159" s="161"/>
      <c r="Q159" s="161"/>
      <c r="R159" s="161"/>
      <c r="S159" s="161"/>
      <c r="T159" s="161"/>
      <c r="U159" s="161"/>
      <c r="V159" s="161"/>
      <c r="W159" s="161"/>
      <c r="X159" s="161"/>
      <c r="Y159" s="161"/>
      <c r="Z159" s="161"/>
      <c r="AA159" s="167"/>
      <c r="AB159" s="167"/>
      <c r="AC159" s="167"/>
      <c r="AD159" s="167"/>
      <c r="AE159" s="167"/>
      <c r="AF159" s="167"/>
      <c r="AG159" s="167"/>
      <c r="AH159" s="161"/>
      <c r="AI159" s="167"/>
      <c r="AJ159" s="167"/>
      <c r="AK159" s="167"/>
      <c r="AL159" s="167"/>
      <c r="AM159" s="161"/>
      <c r="AN159" s="224"/>
      <c r="AO159" s="105"/>
      <c r="AS159" s="155"/>
      <c r="AT159" s="155"/>
    </row>
    <row r="160" spans="1:46" s="103" customFormat="1" ht="11.25">
      <c r="A160" s="146"/>
      <c r="B160" s="146"/>
      <c r="D160" s="104"/>
      <c r="E160" s="114"/>
      <c r="F160" s="16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100"/>
      <c r="AO160" s="105"/>
      <c r="AS160" s="155"/>
      <c r="AT160" s="155"/>
    </row>
    <row r="161" spans="1:46" s="103" customFormat="1" ht="11.25">
      <c r="A161" s="146"/>
      <c r="B161" s="146"/>
      <c r="C161" s="135" t="s">
        <v>604</v>
      </c>
      <c r="D161" s="104"/>
      <c r="E161" s="171" t="s">
        <v>297</v>
      </c>
      <c r="F161" s="166" t="s">
        <v>193</v>
      </c>
      <c r="G161" s="119">
        <f aca="true" t="shared" si="61" ref="G161:Z161">SUM(G162:G163)</f>
        <v>0</v>
      </c>
      <c r="H161" s="119">
        <f t="shared" si="61"/>
        <v>0</v>
      </c>
      <c r="I161" s="119">
        <f t="shared" si="61"/>
        <v>0</v>
      </c>
      <c r="J161" s="119">
        <f t="shared" si="61"/>
        <v>0</v>
      </c>
      <c r="K161" s="119">
        <f t="shared" si="61"/>
        <v>0</v>
      </c>
      <c r="L161" s="119">
        <f t="shared" si="61"/>
        <v>0</v>
      </c>
      <c r="M161" s="119">
        <f t="shared" si="61"/>
        <v>0</v>
      </c>
      <c r="N161" s="119">
        <f t="shared" si="61"/>
        <v>0</v>
      </c>
      <c r="O161" s="119">
        <f t="shared" si="61"/>
        <v>0</v>
      </c>
      <c r="P161" s="119">
        <f t="shared" si="61"/>
        <v>0</v>
      </c>
      <c r="Q161" s="119">
        <f t="shared" si="61"/>
        <v>0</v>
      </c>
      <c r="R161" s="119">
        <f t="shared" si="61"/>
        <v>0</v>
      </c>
      <c r="S161" s="119">
        <f t="shared" si="61"/>
        <v>0</v>
      </c>
      <c r="T161" s="119">
        <f t="shared" si="61"/>
        <v>0</v>
      </c>
      <c r="U161" s="119">
        <f t="shared" si="61"/>
        <v>0</v>
      </c>
      <c r="V161" s="119">
        <f t="shared" si="61"/>
        <v>0</v>
      </c>
      <c r="W161" s="119">
        <f t="shared" si="61"/>
        <v>0</v>
      </c>
      <c r="X161" s="119">
        <f t="shared" si="61"/>
        <v>0</v>
      </c>
      <c r="Y161" s="119">
        <f t="shared" si="61"/>
        <v>0</v>
      </c>
      <c r="Z161" s="119">
        <f t="shared" si="61"/>
        <v>0</v>
      </c>
      <c r="AA161" s="230"/>
      <c r="AB161" s="230"/>
      <c r="AC161" s="230"/>
      <c r="AD161" s="230"/>
      <c r="AE161" s="230"/>
      <c r="AF161" s="230"/>
      <c r="AG161" s="230"/>
      <c r="AH161" s="119">
        <f>SUM(AH162:AH163)</f>
        <v>0</v>
      </c>
      <c r="AI161" s="230"/>
      <c r="AJ161" s="230"/>
      <c r="AK161" s="230"/>
      <c r="AL161" s="230"/>
      <c r="AM161" s="119">
        <f>SUM(AM162:AM163)</f>
        <v>0</v>
      </c>
      <c r="AN161" s="232"/>
      <c r="AO161" s="105"/>
      <c r="AS161" s="155"/>
      <c r="AT161" s="155"/>
    </row>
    <row r="162" spans="1:46" s="103" customFormat="1" ht="11.25" hidden="1">
      <c r="A162" s="146"/>
      <c r="B162" s="146"/>
      <c r="D162" s="104"/>
      <c r="E162" s="160" t="s">
        <v>298</v>
      </c>
      <c r="F162" s="173"/>
      <c r="G162" s="161"/>
      <c r="H162" s="161"/>
      <c r="I162" s="161"/>
      <c r="J162" s="161"/>
      <c r="K162" s="161"/>
      <c r="L162" s="161"/>
      <c r="M162" s="161"/>
      <c r="N162" s="161"/>
      <c r="O162" s="161"/>
      <c r="P162" s="161"/>
      <c r="Q162" s="161"/>
      <c r="R162" s="161"/>
      <c r="S162" s="161"/>
      <c r="T162" s="161"/>
      <c r="U162" s="161"/>
      <c r="V162" s="161"/>
      <c r="W162" s="161"/>
      <c r="X162" s="161"/>
      <c r="Y162" s="161"/>
      <c r="Z162" s="161"/>
      <c r="AA162" s="167"/>
      <c r="AB162" s="167"/>
      <c r="AC162" s="167"/>
      <c r="AD162" s="167"/>
      <c r="AE162" s="167"/>
      <c r="AF162" s="167"/>
      <c r="AG162" s="167"/>
      <c r="AH162" s="161"/>
      <c r="AI162" s="167"/>
      <c r="AJ162" s="167"/>
      <c r="AK162" s="167"/>
      <c r="AL162" s="167"/>
      <c r="AM162" s="161"/>
      <c r="AN162" s="224"/>
      <c r="AO162" s="105"/>
      <c r="AS162" s="155"/>
      <c r="AT162" s="155"/>
    </row>
    <row r="163" spans="1:46" s="103" customFormat="1" ht="11.25">
      <c r="A163" s="146"/>
      <c r="B163" s="146"/>
      <c r="D163" s="104"/>
      <c r="E163" s="114"/>
      <c r="F163" s="16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100"/>
      <c r="AO163" s="105"/>
      <c r="AS163" s="155"/>
      <c r="AT163" s="155"/>
    </row>
    <row r="164" spans="1:46" s="103" customFormat="1" ht="11.25">
      <c r="A164" s="146"/>
      <c r="B164" s="146"/>
      <c r="C164" s="135" t="s">
        <v>604</v>
      </c>
      <c r="D164" s="104"/>
      <c r="E164" s="171" t="s">
        <v>299</v>
      </c>
      <c r="F164" s="166" t="s">
        <v>194</v>
      </c>
      <c r="G164" s="119">
        <f aca="true" t="shared" si="62" ref="G164:Z164">SUM(G165:G166)</f>
        <v>0</v>
      </c>
      <c r="H164" s="119">
        <f t="shared" si="62"/>
        <v>0</v>
      </c>
      <c r="I164" s="119">
        <f t="shared" si="62"/>
        <v>0</v>
      </c>
      <c r="J164" s="119">
        <f t="shared" si="62"/>
        <v>0</v>
      </c>
      <c r="K164" s="119">
        <f t="shared" si="62"/>
        <v>0</v>
      </c>
      <c r="L164" s="119">
        <f t="shared" si="62"/>
        <v>0</v>
      </c>
      <c r="M164" s="119">
        <f t="shared" si="62"/>
        <v>0</v>
      </c>
      <c r="N164" s="119">
        <f t="shared" si="62"/>
        <v>0</v>
      </c>
      <c r="O164" s="119">
        <f t="shared" si="62"/>
        <v>0</v>
      </c>
      <c r="P164" s="119">
        <f t="shared" si="62"/>
        <v>0</v>
      </c>
      <c r="Q164" s="119">
        <f t="shared" si="62"/>
        <v>0</v>
      </c>
      <c r="R164" s="119">
        <f t="shared" si="62"/>
        <v>0</v>
      </c>
      <c r="S164" s="119">
        <f t="shared" si="62"/>
        <v>0</v>
      </c>
      <c r="T164" s="119">
        <f t="shared" si="62"/>
        <v>0</v>
      </c>
      <c r="U164" s="119">
        <f t="shared" si="62"/>
        <v>0</v>
      </c>
      <c r="V164" s="119">
        <f t="shared" si="62"/>
        <v>0</v>
      </c>
      <c r="W164" s="119">
        <f t="shared" si="62"/>
        <v>0</v>
      </c>
      <c r="X164" s="119">
        <f t="shared" si="62"/>
        <v>0</v>
      </c>
      <c r="Y164" s="119">
        <f t="shared" si="62"/>
        <v>0</v>
      </c>
      <c r="Z164" s="119">
        <f t="shared" si="62"/>
        <v>0</v>
      </c>
      <c r="AA164" s="230"/>
      <c r="AB164" s="230"/>
      <c r="AC164" s="230"/>
      <c r="AD164" s="230"/>
      <c r="AE164" s="230"/>
      <c r="AF164" s="230"/>
      <c r="AG164" s="230"/>
      <c r="AH164" s="119">
        <f>SUM(AH165:AH166)</f>
        <v>0</v>
      </c>
      <c r="AI164" s="230"/>
      <c r="AJ164" s="230"/>
      <c r="AK164" s="230"/>
      <c r="AL164" s="230"/>
      <c r="AM164" s="119">
        <f>SUM(AM165:AM166)</f>
        <v>0</v>
      </c>
      <c r="AN164" s="232"/>
      <c r="AO164" s="105"/>
      <c r="AS164" s="155"/>
      <c r="AT164" s="155"/>
    </row>
    <row r="165" spans="1:46" s="103" customFormat="1" ht="11.25" hidden="1">
      <c r="A165" s="146"/>
      <c r="B165" s="146"/>
      <c r="D165" s="104"/>
      <c r="E165" s="160" t="s">
        <v>300</v>
      </c>
      <c r="F165" s="173"/>
      <c r="G165" s="161"/>
      <c r="H165" s="161"/>
      <c r="I165" s="161"/>
      <c r="J165" s="161"/>
      <c r="K165" s="161"/>
      <c r="L165" s="161"/>
      <c r="M165" s="161"/>
      <c r="N165" s="161"/>
      <c r="O165" s="161"/>
      <c r="P165" s="161"/>
      <c r="Q165" s="161"/>
      <c r="R165" s="161"/>
      <c r="S165" s="161"/>
      <c r="T165" s="161"/>
      <c r="U165" s="161"/>
      <c r="V165" s="161"/>
      <c r="W165" s="161"/>
      <c r="X165" s="161"/>
      <c r="Y165" s="161"/>
      <c r="Z165" s="161"/>
      <c r="AA165" s="167"/>
      <c r="AB165" s="167"/>
      <c r="AC165" s="167"/>
      <c r="AD165" s="167"/>
      <c r="AE165" s="167"/>
      <c r="AF165" s="167"/>
      <c r="AG165" s="167"/>
      <c r="AH165" s="161"/>
      <c r="AI165" s="167"/>
      <c r="AJ165" s="167"/>
      <c r="AK165" s="167"/>
      <c r="AL165" s="167"/>
      <c r="AM165" s="161"/>
      <c r="AN165" s="224"/>
      <c r="AO165" s="105"/>
      <c r="AS165" s="155"/>
      <c r="AT165" s="155"/>
    </row>
    <row r="166" spans="1:46" s="103" customFormat="1" ht="11.25">
      <c r="A166" s="146"/>
      <c r="B166" s="146"/>
      <c r="D166" s="104"/>
      <c r="E166" s="114"/>
      <c r="F166" s="16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100"/>
      <c r="AO166" s="105"/>
      <c r="AS166" s="155"/>
      <c r="AT166" s="155"/>
    </row>
    <row r="167" spans="1:46" s="103" customFormat="1" ht="11.25">
      <c r="A167" s="146"/>
      <c r="B167" s="146"/>
      <c r="C167" s="135" t="s">
        <v>604</v>
      </c>
      <c r="D167" s="104"/>
      <c r="E167" s="171" t="s">
        <v>301</v>
      </c>
      <c r="F167" s="166" t="s">
        <v>230</v>
      </c>
      <c r="G167" s="119">
        <f aca="true" t="shared" si="63" ref="G167:Z167">SUM(G168:G169)</f>
        <v>0</v>
      </c>
      <c r="H167" s="119">
        <f t="shared" si="63"/>
        <v>0</v>
      </c>
      <c r="I167" s="119">
        <f t="shared" si="63"/>
        <v>0</v>
      </c>
      <c r="J167" s="119">
        <f t="shared" si="63"/>
        <v>0</v>
      </c>
      <c r="K167" s="119">
        <f t="shared" si="63"/>
        <v>0</v>
      </c>
      <c r="L167" s="119">
        <f t="shared" si="63"/>
        <v>0</v>
      </c>
      <c r="M167" s="119">
        <f t="shared" si="63"/>
        <v>0</v>
      </c>
      <c r="N167" s="119">
        <f t="shared" si="63"/>
        <v>0</v>
      </c>
      <c r="O167" s="119">
        <f t="shared" si="63"/>
        <v>0</v>
      </c>
      <c r="P167" s="119">
        <f t="shared" si="63"/>
        <v>0</v>
      </c>
      <c r="Q167" s="119">
        <f t="shared" si="63"/>
        <v>0</v>
      </c>
      <c r="R167" s="119">
        <f t="shared" si="63"/>
        <v>0</v>
      </c>
      <c r="S167" s="119">
        <f t="shared" si="63"/>
        <v>0</v>
      </c>
      <c r="T167" s="119">
        <f t="shared" si="63"/>
        <v>0</v>
      </c>
      <c r="U167" s="119">
        <f t="shared" si="63"/>
        <v>0</v>
      </c>
      <c r="V167" s="119">
        <f t="shared" si="63"/>
        <v>0</v>
      </c>
      <c r="W167" s="119">
        <f t="shared" si="63"/>
        <v>0</v>
      </c>
      <c r="X167" s="119">
        <f t="shared" si="63"/>
        <v>0</v>
      </c>
      <c r="Y167" s="119">
        <f t="shared" si="63"/>
        <v>0</v>
      </c>
      <c r="Z167" s="119">
        <f t="shared" si="63"/>
        <v>0</v>
      </c>
      <c r="AA167" s="230"/>
      <c r="AB167" s="230"/>
      <c r="AC167" s="230"/>
      <c r="AD167" s="230"/>
      <c r="AE167" s="230"/>
      <c r="AF167" s="230"/>
      <c r="AG167" s="230"/>
      <c r="AH167" s="119">
        <f>SUM(AH168:AH169)</f>
        <v>0</v>
      </c>
      <c r="AI167" s="230"/>
      <c r="AJ167" s="230"/>
      <c r="AK167" s="230"/>
      <c r="AL167" s="230"/>
      <c r="AM167" s="119">
        <f>SUM(AM168:AM169)</f>
        <v>0</v>
      </c>
      <c r="AN167" s="232"/>
      <c r="AO167" s="105"/>
      <c r="AS167" s="155"/>
      <c r="AT167" s="155"/>
    </row>
    <row r="168" spans="1:46" s="103" customFormat="1" ht="11.25" hidden="1">
      <c r="A168" s="146"/>
      <c r="B168" s="146"/>
      <c r="D168" s="104"/>
      <c r="E168" s="160" t="s">
        <v>302</v>
      </c>
      <c r="F168" s="173"/>
      <c r="G168" s="161"/>
      <c r="H168" s="161"/>
      <c r="I168" s="161"/>
      <c r="J168" s="161"/>
      <c r="K168" s="161"/>
      <c r="L168" s="161"/>
      <c r="M168" s="161"/>
      <c r="N168" s="161"/>
      <c r="O168" s="161"/>
      <c r="P168" s="161"/>
      <c r="Q168" s="161"/>
      <c r="R168" s="161"/>
      <c r="S168" s="161"/>
      <c r="T168" s="161"/>
      <c r="U168" s="161"/>
      <c r="V168" s="161"/>
      <c r="W168" s="161"/>
      <c r="X168" s="161"/>
      <c r="Y168" s="161"/>
      <c r="Z168" s="161"/>
      <c r="AA168" s="167"/>
      <c r="AB168" s="167"/>
      <c r="AC168" s="167"/>
      <c r="AD168" s="167"/>
      <c r="AE168" s="167"/>
      <c r="AF168" s="167"/>
      <c r="AG168" s="167"/>
      <c r="AH168" s="161"/>
      <c r="AI168" s="167"/>
      <c r="AJ168" s="167"/>
      <c r="AK168" s="167"/>
      <c r="AL168" s="167"/>
      <c r="AM168" s="161"/>
      <c r="AN168" s="224"/>
      <c r="AO168" s="105"/>
      <c r="AS168" s="155"/>
      <c r="AT168" s="155"/>
    </row>
    <row r="169" spans="1:46" s="103" customFormat="1" ht="11.25">
      <c r="A169" s="146"/>
      <c r="B169" s="146"/>
      <c r="D169" s="104"/>
      <c r="E169" s="114"/>
      <c r="F169" s="16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100"/>
      <c r="AO169" s="105"/>
      <c r="AS169" s="155"/>
      <c r="AT169" s="155"/>
    </row>
    <row r="170" spans="1:46" s="103" customFormat="1" ht="11.25">
      <c r="A170" s="146"/>
      <c r="B170" s="146"/>
      <c r="C170" s="135" t="s">
        <v>604</v>
      </c>
      <c r="D170" s="104"/>
      <c r="E170" s="171" t="s">
        <v>303</v>
      </c>
      <c r="F170" s="165" t="s">
        <v>200</v>
      </c>
      <c r="G170" s="119">
        <f aca="true" t="shared" si="64" ref="G170:Z170">G171+G174+G177+G180</f>
        <v>0</v>
      </c>
      <c r="H170" s="119">
        <f t="shared" si="64"/>
        <v>0</v>
      </c>
      <c r="I170" s="119">
        <f t="shared" si="64"/>
        <v>0</v>
      </c>
      <c r="J170" s="119">
        <f t="shared" si="64"/>
        <v>0</v>
      </c>
      <c r="K170" s="119">
        <f t="shared" si="64"/>
        <v>0</v>
      </c>
      <c r="L170" s="119">
        <f t="shared" si="64"/>
        <v>0</v>
      </c>
      <c r="M170" s="119">
        <f t="shared" si="64"/>
        <v>0</v>
      </c>
      <c r="N170" s="119">
        <f t="shared" si="64"/>
        <v>0</v>
      </c>
      <c r="O170" s="119">
        <f t="shared" si="64"/>
        <v>0</v>
      </c>
      <c r="P170" s="119">
        <f t="shared" si="64"/>
        <v>0</v>
      </c>
      <c r="Q170" s="119">
        <f t="shared" si="64"/>
        <v>0</v>
      </c>
      <c r="R170" s="119">
        <f t="shared" si="64"/>
        <v>0</v>
      </c>
      <c r="S170" s="119">
        <f t="shared" si="64"/>
        <v>0</v>
      </c>
      <c r="T170" s="119">
        <f t="shared" si="64"/>
        <v>0</v>
      </c>
      <c r="U170" s="119">
        <f t="shared" si="64"/>
        <v>0</v>
      </c>
      <c r="V170" s="119">
        <f t="shared" si="64"/>
        <v>0</v>
      </c>
      <c r="W170" s="119">
        <f t="shared" si="64"/>
        <v>0</v>
      </c>
      <c r="X170" s="119">
        <f t="shared" si="64"/>
        <v>0</v>
      </c>
      <c r="Y170" s="119">
        <f t="shared" si="64"/>
        <v>0</v>
      </c>
      <c r="Z170" s="119">
        <f t="shared" si="64"/>
        <v>0</v>
      </c>
      <c r="AA170" s="230"/>
      <c r="AB170" s="230"/>
      <c r="AC170" s="230"/>
      <c r="AD170" s="230"/>
      <c r="AE170" s="230"/>
      <c r="AF170" s="230"/>
      <c r="AG170" s="230"/>
      <c r="AH170" s="119">
        <f>AH171+AH174+AH177+AH180</f>
        <v>0</v>
      </c>
      <c r="AI170" s="230"/>
      <c r="AJ170" s="230"/>
      <c r="AK170" s="230"/>
      <c r="AL170" s="230"/>
      <c r="AM170" s="119">
        <f>AM171+AM174+AM177+AM180</f>
        <v>0</v>
      </c>
      <c r="AN170" s="232"/>
      <c r="AO170" s="105"/>
      <c r="AS170" s="155"/>
      <c r="AT170" s="155"/>
    </row>
    <row r="171" spans="1:46" s="103" customFormat="1" ht="11.25">
      <c r="A171" s="146"/>
      <c r="B171" s="146"/>
      <c r="C171" s="135" t="s">
        <v>604</v>
      </c>
      <c r="D171" s="104"/>
      <c r="E171" s="171" t="s">
        <v>304</v>
      </c>
      <c r="F171" s="166" t="s">
        <v>207</v>
      </c>
      <c r="G171" s="119">
        <f aca="true" t="shared" si="65" ref="G171:Z171">SUM(G172:G173)</f>
        <v>0</v>
      </c>
      <c r="H171" s="119">
        <f t="shared" si="65"/>
        <v>0</v>
      </c>
      <c r="I171" s="119">
        <f t="shared" si="65"/>
        <v>0</v>
      </c>
      <c r="J171" s="119">
        <f t="shared" si="65"/>
        <v>0</v>
      </c>
      <c r="K171" s="119">
        <f t="shared" si="65"/>
        <v>0</v>
      </c>
      <c r="L171" s="119">
        <f t="shared" si="65"/>
        <v>0</v>
      </c>
      <c r="M171" s="119">
        <f t="shared" si="65"/>
        <v>0</v>
      </c>
      <c r="N171" s="119">
        <f t="shared" si="65"/>
        <v>0</v>
      </c>
      <c r="O171" s="119">
        <f t="shared" si="65"/>
        <v>0</v>
      </c>
      <c r="P171" s="119">
        <f t="shared" si="65"/>
        <v>0</v>
      </c>
      <c r="Q171" s="119">
        <f t="shared" si="65"/>
        <v>0</v>
      </c>
      <c r="R171" s="119">
        <f t="shared" si="65"/>
        <v>0</v>
      </c>
      <c r="S171" s="119">
        <f t="shared" si="65"/>
        <v>0</v>
      </c>
      <c r="T171" s="119">
        <f t="shared" si="65"/>
        <v>0</v>
      </c>
      <c r="U171" s="119">
        <f t="shared" si="65"/>
        <v>0</v>
      </c>
      <c r="V171" s="119">
        <f t="shared" si="65"/>
        <v>0</v>
      </c>
      <c r="W171" s="119">
        <f t="shared" si="65"/>
        <v>0</v>
      </c>
      <c r="X171" s="119">
        <f t="shared" si="65"/>
        <v>0</v>
      </c>
      <c r="Y171" s="119">
        <f t="shared" si="65"/>
        <v>0</v>
      </c>
      <c r="Z171" s="119">
        <f t="shared" si="65"/>
        <v>0</v>
      </c>
      <c r="AA171" s="230"/>
      <c r="AB171" s="230"/>
      <c r="AC171" s="230"/>
      <c r="AD171" s="230"/>
      <c r="AE171" s="230"/>
      <c r="AF171" s="230"/>
      <c r="AG171" s="230"/>
      <c r="AH171" s="119">
        <f>SUM(AH172:AH173)</f>
        <v>0</v>
      </c>
      <c r="AI171" s="230"/>
      <c r="AJ171" s="230"/>
      <c r="AK171" s="230"/>
      <c r="AL171" s="230"/>
      <c r="AM171" s="119">
        <f>SUM(AM172:AM173)</f>
        <v>0</v>
      </c>
      <c r="AN171" s="232"/>
      <c r="AO171" s="105"/>
      <c r="AS171" s="155"/>
      <c r="AT171" s="155"/>
    </row>
    <row r="172" spans="1:46" s="103" customFormat="1" ht="11.25" hidden="1">
      <c r="A172" s="146"/>
      <c r="B172" s="146"/>
      <c r="C172" s="135"/>
      <c r="D172" s="104"/>
      <c r="E172" s="160" t="s">
        <v>305</v>
      </c>
      <c r="F172" s="173"/>
      <c r="G172" s="161"/>
      <c r="H172" s="161"/>
      <c r="I172" s="161"/>
      <c r="J172" s="161"/>
      <c r="K172" s="161"/>
      <c r="L172" s="161"/>
      <c r="M172" s="161"/>
      <c r="N172" s="161"/>
      <c r="O172" s="161"/>
      <c r="P172" s="161"/>
      <c r="Q172" s="161"/>
      <c r="R172" s="161"/>
      <c r="S172" s="161"/>
      <c r="T172" s="161"/>
      <c r="U172" s="161"/>
      <c r="V172" s="161"/>
      <c r="W172" s="161"/>
      <c r="X172" s="161"/>
      <c r="Y172" s="161"/>
      <c r="Z172" s="161"/>
      <c r="AA172" s="167"/>
      <c r="AB172" s="167"/>
      <c r="AC172" s="167"/>
      <c r="AD172" s="167"/>
      <c r="AE172" s="167"/>
      <c r="AF172" s="167"/>
      <c r="AG172" s="167"/>
      <c r="AH172" s="161"/>
      <c r="AI172" s="167"/>
      <c r="AJ172" s="167"/>
      <c r="AK172" s="167"/>
      <c r="AL172" s="167"/>
      <c r="AM172" s="161"/>
      <c r="AN172" s="224"/>
      <c r="AO172" s="105"/>
      <c r="AS172" s="155"/>
      <c r="AT172" s="155"/>
    </row>
    <row r="173" spans="1:46" s="103" customFormat="1" ht="11.25">
      <c r="A173" s="146"/>
      <c r="B173" s="146"/>
      <c r="D173" s="104"/>
      <c r="E173" s="114"/>
      <c r="F173" s="16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c r="AN173" s="100"/>
      <c r="AO173" s="105"/>
      <c r="AS173" s="155"/>
      <c r="AT173" s="155"/>
    </row>
    <row r="174" spans="1:46" s="103" customFormat="1" ht="11.25">
      <c r="A174" s="146"/>
      <c r="B174" s="146"/>
      <c r="C174" s="135" t="s">
        <v>604</v>
      </c>
      <c r="D174" s="104"/>
      <c r="E174" s="171" t="s">
        <v>306</v>
      </c>
      <c r="F174" s="166" t="s">
        <v>208</v>
      </c>
      <c r="G174" s="119">
        <f aca="true" t="shared" si="66" ref="G174:Z174">SUM(G175:G176)</f>
        <v>0</v>
      </c>
      <c r="H174" s="119">
        <f t="shared" si="66"/>
        <v>0</v>
      </c>
      <c r="I174" s="119">
        <f t="shared" si="66"/>
        <v>0</v>
      </c>
      <c r="J174" s="119">
        <f t="shared" si="66"/>
        <v>0</v>
      </c>
      <c r="K174" s="119">
        <f t="shared" si="66"/>
        <v>0</v>
      </c>
      <c r="L174" s="119">
        <f t="shared" si="66"/>
        <v>0</v>
      </c>
      <c r="M174" s="119">
        <f t="shared" si="66"/>
        <v>0</v>
      </c>
      <c r="N174" s="119">
        <f t="shared" si="66"/>
        <v>0</v>
      </c>
      <c r="O174" s="119">
        <f t="shared" si="66"/>
        <v>0</v>
      </c>
      <c r="P174" s="119">
        <f t="shared" si="66"/>
        <v>0</v>
      </c>
      <c r="Q174" s="119">
        <f t="shared" si="66"/>
        <v>0</v>
      </c>
      <c r="R174" s="119">
        <f t="shared" si="66"/>
        <v>0</v>
      </c>
      <c r="S174" s="119">
        <f t="shared" si="66"/>
        <v>0</v>
      </c>
      <c r="T174" s="119">
        <f t="shared" si="66"/>
        <v>0</v>
      </c>
      <c r="U174" s="119">
        <f t="shared" si="66"/>
        <v>0</v>
      </c>
      <c r="V174" s="119">
        <f t="shared" si="66"/>
        <v>0</v>
      </c>
      <c r="W174" s="119">
        <f t="shared" si="66"/>
        <v>0</v>
      </c>
      <c r="X174" s="119">
        <f t="shared" si="66"/>
        <v>0</v>
      </c>
      <c r="Y174" s="119">
        <f t="shared" si="66"/>
        <v>0</v>
      </c>
      <c r="Z174" s="119">
        <f t="shared" si="66"/>
        <v>0</v>
      </c>
      <c r="AA174" s="230"/>
      <c r="AB174" s="230"/>
      <c r="AC174" s="230"/>
      <c r="AD174" s="230"/>
      <c r="AE174" s="230"/>
      <c r="AF174" s="230"/>
      <c r="AG174" s="230"/>
      <c r="AH174" s="119">
        <f>SUM(AH175:AH176)</f>
        <v>0</v>
      </c>
      <c r="AI174" s="230"/>
      <c r="AJ174" s="230"/>
      <c r="AK174" s="230"/>
      <c r="AL174" s="230"/>
      <c r="AM174" s="119">
        <f>SUM(AM175:AM176)</f>
        <v>0</v>
      </c>
      <c r="AN174" s="232"/>
      <c r="AO174" s="105"/>
      <c r="AS174" s="155"/>
      <c r="AT174" s="155"/>
    </row>
    <row r="175" spans="1:46" s="103" customFormat="1" ht="11.25" hidden="1">
      <c r="A175" s="146"/>
      <c r="B175" s="146"/>
      <c r="C175" s="135"/>
      <c r="D175" s="104"/>
      <c r="E175" s="160" t="s">
        <v>307</v>
      </c>
      <c r="F175" s="173"/>
      <c r="G175" s="161"/>
      <c r="H175" s="161"/>
      <c r="I175" s="161"/>
      <c r="J175" s="161"/>
      <c r="K175" s="161"/>
      <c r="L175" s="161"/>
      <c r="M175" s="161"/>
      <c r="N175" s="161"/>
      <c r="O175" s="161"/>
      <c r="P175" s="161"/>
      <c r="Q175" s="161"/>
      <c r="R175" s="161"/>
      <c r="S175" s="161"/>
      <c r="T175" s="161"/>
      <c r="U175" s="161"/>
      <c r="V175" s="161"/>
      <c r="W175" s="161"/>
      <c r="X175" s="161"/>
      <c r="Y175" s="161"/>
      <c r="Z175" s="161"/>
      <c r="AA175" s="167"/>
      <c r="AB175" s="167"/>
      <c r="AC175" s="167"/>
      <c r="AD175" s="167"/>
      <c r="AE175" s="167"/>
      <c r="AF175" s="167"/>
      <c r="AG175" s="167"/>
      <c r="AH175" s="161"/>
      <c r="AI175" s="167"/>
      <c r="AJ175" s="167"/>
      <c r="AK175" s="167"/>
      <c r="AL175" s="167"/>
      <c r="AM175" s="161"/>
      <c r="AN175" s="224"/>
      <c r="AO175" s="105"/>
      <c r="AS175" s="155"/>
      <c r="AT175" s="155"/>
    </row>
    <row r="176" spans="1:46" s="103" customFormat="1" ht="11.25">
      <c r="A176" s="146"/>
      <c r="B176" s="146"/>
      <c r="D176" s="104"/>
      <c r="E176" s="114"/>
      <c r="F176" s="16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100"/>
      <c r="AO176" s="105"/>
      <c r="AS176" s="155"/>
      <c r="AT176" s="155"/>
    </row>
    <row r="177" spans="1:46" s="103" customFormat="1" ht="11.25">
      <c r="A177" s="146"/>
      <c r="B177" s="146"/>
      <c r="C177" s="135" t="s">
        <v>604</v>
      </c>
      <c r="D177" s="104"/>
      <c r="E177" s="171" t="s">
        <v>308</v>
      </c>
      <c r="F177" s="166" t="s">
        <v>211</v>
      </c>
      <c r="G177" s="119">
        <f aca="true" t="shared" si="67" ref="G177:Z177">SUM(G178:G179)</f>
        <v>0</v>
      </c>
      <c r="H177" s="119">
        <f t="shared" si="67"/>
        <v>0</v>
      </c>
      <c r="I177" s="119">
        <f t="shared" si="67"/>
        <v>0</v>
      </c>
      <c r="J177" s="119">
        <f t="shared" si="67"/>
        <v>0</v>
      </c>
      <c r="K177" s="119">
        <f t="shared" si="67"/>
        <v>0</v>
      </c>
      <c r="L177" s="119">
        <f t="shared" si="67"/>
        <v>0</v>
      </c>
      <c r="M177" s="119">
        <f t="shared" si="67"/>
        <v>0</v>
      </c>
      <c r="N177" s="119">
        <f t="shared" si="67"/>
        <v>0</v>
      </c>
      <c r="O177" s="119">
        <f t="shared" si="67"/>
        <v>0</v>
      </c>
      <c r="P177" s="119">
        <f t="shared" si="67"/>
        <v>0</v>
      </c>
      <c r="Q177" s="119">
        <f t="shared" si="67"/>
        <v>0</v>
      </c>
      <c r="R177" s="119">
        <f t="shared" si="67"/>
        <v>0</v>
      </c>
      <c r="S177" s="119">
        <f t="shared" si="67"/>
        <v>0</v>
      </c>
      <c r="T177" s="119">
        <f t="shared" si="67"/>
        <v>0</v>
      </c>
      <c r="U177" s="119">
        <f t="shared" si="67"/>
        <v>0</v>
      </c>
      <c r="V177" s="119">
        <f t="shared" si="67"/>
        <v>0</v>
      </c>
      <c r="W177" s="119">
        <f t="shared" si="67"/>
        <v>0</v>
      </c>
      <c r="X177" s="119">
        <f t="shared" si="67"/>
        <v>0</v>
      </c>
      <c r="Y177" s="119">
        <f t="shared" si="67"/>
        <v>0</v>
      </c>
      <c r="Z177" s="119">
        <f t="shared" si="67"/>
        <v>0</v>
      </c>
      <c r="AA177" s="230"/>
      <c r="AB177" s="230"/>
      <c r="AC177" s="230"/>
      <c r="AD177" s="230"/>
      <c r="AE177" s="230"/>
      <c r="AF177" s="230"/>
      <c r="AG177" s="230"/>
      <c r="AH177" s="119">
        <f>SUM(AH178:AH179)</f>
        <v>0</v>
      </c>
      <c r="AI177" s="230"/>
      <c r="AJ177" s="230"/>
      <c r="AK177" s="230"/>
      <c r="AL177" s="230"/>
      <c r="AM177" s="119">
        <f>SUM(AM178:AM179)</f>
        <v>0</v>
      </c>
      <c r="AN177" s="232"/>
      <c r="AO177" s="105"/>
      <c r="AS177" s="155"/>
      <c r="AT177" s="155"/>
    </row>
    <row r="178" spans="1:46" s="103" customFormat="1" ht="11.25" hidden="1">
      <c r="A178" s="146"/>
      <c r="B178" s="146"/>
      <c r="C178" s="135"/>
      <c r="D178" s="104"/>
      <c r="E178" s="160" t="s">
        <v>309</v>
      </c>
      <c r="F178" s="173"/>
      <c r="G178" s="161"/>
      <c r="H178" s="161"/>
      <c r="I178" s="161"/>
      <c r="J178" s="161"/>
      <c r="K178" s="161"/>
      <c r="L178" s="161"/>
      <c r="M178" s="161"/>
      <c r="N178" s="161"/>
      <c r="O178" s="161"/>
      <c r="P178" s="161"/>
      <c r="Q178" s="161"/>
      <c r="R178" s="161"/>
      <c r="S178" s="161"/>
      <c r="T178" s="161"/>
      <c r="U178" s="161"/>
      <c r="V178" s="161"/>
      <c r="W178" s="161"/>
      <c r="X178" s="161"/>
      <c r="Y178" s="161"/>
      <c r="Z178" s="161"/>
      <c r="AA178" s="167"/>
      <c r="AB178" s="167"/>
      <c r="AC178" s="167"/>
      <c r="AD178" s="167"/>
      <c r="AE178" s="167"/>
      <c r="AF178" s="167"/>
      <c r="AG178" s="167"/>
      <c r="AH178" s="161"/>
      <c r="AI178" s="167"/>
      <c r="AJ178" s="167"/>
      <c r="AK178" s="167"/>
      <c r="AL178" s="167"/>
      <c r="AM178" s="161"/>
      <c r="AN178" s="224"/>
      <c r="AO178" s="105"/>
      <c r="AS178" s="155"/>
      <c r="AT178" s="155"/>
    </row>
    <row r="179" spans="1:46" s="103" customFormat="1" ht="11.25">
      <c r="A179" s="146"/>
      <c r="B179" s="146"/>
      <c r="D179" s="104"/>
      <c r="E179" s="114"/>
      <c r="F179" s="16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100"/>
      <c r="AO179" s="105"/>
      <c r="AS179" s="155"/>
      <c r="AT179" s="155"/>
    </row>
    <row r="180" spans="1:46" s="103" customFormat="1" ht="11.25">
      <c r="A180" s="146"/>
      <c r="B180" s="146"/>
      <c r="C180" s="135" t="s">
        <v>604</v>
      </c>
      <c r="D180" s="104"/>
      <c r="E180" s="171" t="s">
        <v>721</v>
      </c>
      <c r="F180" s="166" t="s">
        <v>212</v>
      </c>
      <c r="G180" s="119">
        <f aca="true" t="shared" si="68" ref="G180:Z180">SUM(G181:G182)</f>
        <v>0</v>
      </c>
      <c r="H180" s="119">
        <f t="shared" si="68"/>
        <v>0</v>
      </c>
      <c r="I180" s="119">
        <f t="shared" si="68"/>
        <v>0</v>
      </c>
      <c r="J180" s="119">
        <f t="shared" si="68"/>
        <v>0</v>
      </c>
      <c r="K180" s="119">
        <f t="shared" si="68"/>
        <v>0</v>
      </c>
      <c r="L180" s="119">
        <f t="shared" si="68"/>
        <v>0</v>
      </c>
      <c r="M180" s="119">
        <f t="shared" si="68"/>
        <v>0</v>
      </c>
      <c r="N180" s="119">
        <f t="shared" si="68"/>
        <v>0</v>
      </c>
      <c r="O180" s="119">
        <f t="shared" si="68"/>
        <v>0</v>
      </c>
      <c r="P180" s="119">
        <f t="shared" si="68"/>
        <v>0</v>
      </c>
      <c r="Q180" s="119">
        <f t="shared" si="68"/>
        <v>0</v>
      </c>
      <c r="R180" s="119">
        <f t="shared" si="68"/>
        <v>0</v>
      </c>
      <c r="S180" s="119">
        <f t="shared" si="68"/>
        <v>0</v>
      </c>
      <c r="T180" s="119">
        <f t="shared" si="68"/>
        <v>0</v>
      </c>
      <c r="U180" s="119">
        <f t="shared" si="68"/>
        <v>0</v>
      </c>
      <c r="V180" s="119">
        <f t="shared" si="68"/>
        <v>0</v>
      </c>
      <c r="W180" s="119">
        <f t="shared" si="68"/>
        <v>0</v>
      </c>
      <c r="X180" s="119">
        <f t="shared" si="68"/>
        <v>0</v>
      </c>
      <c r="Y180" s="119">
        <f t="shared" si="68"/>
        <v>0</v>
      </c>
      <c r="Z180" s="119">
        <f t="shared" si="68"/>
        <v>0</v>
      </c>
      <c r="AA180" s="230"/>
      <c r="AB180" s="230"/>
      <c r="AC180" s="230"/>
      <c r="AD180" s="230"/>
      <c r="AE180" s="230"/>
      <c r="AF180" s="230"/>
      <c r="AG180" s="230"/>
      <c r="AH180" s="119">
        <f>SUM(AH181:AH182)</f>
        <v>0</v>
      </c>
      <c r="AI180" s="230"/>
      <c r="AJ180" s="230"/>
      <c r="AK180" s="230"/>
      <c r="AL180" s="230"/>
      <c r="AM180" s="119">
        <f>SUM(AM181:AM182)</f>
        <v>0</v>
      </c>
      <c r="AN180" s="232"/>
      <c r="AO180" s="105"/>
      <c r="AS180" s="155"/>
      <c r="AT180" s="155"/>
    </row>
    <row r="181" spans="1:46" s="103" customFormat="1" ht="11.25" hidden="1">
      <c r="A181" s="146"/>
      <c r="B181" s="146"/>
      <c r="C181" s="135"/>
      <c r="D181" s="104"/>
      <c r="E181" s="160" t="s">
        <v>722</v>
      </c>
      <c r="F181" s="173"/>
      <c r="G181" s="161"/>
      <c r="H181" s="161"/>
      <c r="I181" s="161"/>
      <c r="J181" s="161"/>
      <c r="K181" s="161"/>
      <c r="L181" s="161"/>
      <c r="M181" s="161"/>
      <c r="N181" s="161"/>
      <c r="O181" s="161"/>
      <c r="P181" s="161"/>
      <c r="Q181" s="161"/>
      <c r="R181" s="161"/>
      <c r="S181" s="161"/>
      <c r="T181" s="161"/>
      <c r="U181" s="161"/>
      <c r="V181" s="161"/>
      <c r="W181" s="161"/>
      <c r="X181" s="161"/>
      <c r="Y181" s="161"/>
      <c r="Z181" s="161"/>
      <c r="AA181" s="167"/>
      <c r="AB181" s="167"/>
      <c r="AC181" s="167"/>
      <c r="AD181" s="167"/>
      <c r="AE181" s="167"/>
      <c r="AF181" s="167"/>
      <c r="AG181" s="167"/>
      <c r="AH181" s="161"/>
      <c r="AI181" s="167"/>
      <c r="AJ181" s="167"/>
      <c r="AK181" s="167"/>
      <c r="AL181" s="167"/>
      <c r="AM181" s="161"/>
      <c r="AN181" s="224"/>
      <c r="AO181" s="105"/>
      <c r="AS181" s="155"/>
      <c r="AT181" s="155"/>
    </row>
    <row r="182" spans="1:46" s="103" customFormat="1" ht="11.25">
      <c r="A182" s="146"/>
      <c r="B182" s="146"/>
      <c r="D182" s="104"/>
      <c r="E182" s="114"/>
      <c r="F182" s="16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100"/>
      <c r="AO182" s="105"/>
      <c r="AS182" s="155"/>
      <c r="AT182" s="155"/>
    </row>
    <row r="183" spans="1:46" s="103" customFormat="1" ht="11.25">
      <c r="A183" s="146"/>
      <c r="B183" s="146"/>
      <c r="C183" s="135" t="s">
        <v>604</v>
      </c>
      <c r="D183" s="104"/>
      <c r="E183" s="225" t="s">
        <v>310</v>
      </c>
      <c r="F183" s="164" t="s">
        <v>213</v>
      </c>
      <c r="G183" s="119">
        <f aca="true" t="shared" si="69" ref="G183:Z183">G184+G187+G190</f>
        <v>0</v>
      </c>
      <c r="H183" s="119">
        <f t="shared" si="69"/>
        <v>0</v>
      </c>
      <c r="I183" s="119">
        <f t="shared" si="69"/>
        <v>0</v>
      </c>
      <c r="J183" s="119">
        <f t="shared" si="69"/>
        <v>0</v>
      </c>
      <c r="K183" s="119">
        <f t="shared" si="69"/>
        <v>0</v>
      </c>
      <c r="L183" s="119">
        <f t="shared" si="69"/>
        <v>0</v>
      </c>
      <c r="M183" s="119">
        <f t="shared" si="69"/>
        <v>0</v>
      </c>
      <c r="N183" s="119">
        <f t="shared" si="69"/>
        <v>0</v>
      </c>
      <c r="O183" s="119">
        <f t="shared" si="69"/>
        <v>0</v>
      </c>
      <c r="P183" s="119">
        <f t="shared" si="69"/>
        <v>0</v>
      </c>
      <c r="Q183" s="119">
        <f t="shared" si="69"/>
        <v>0</v>
      </c>
      <c r="R183" s="119">
        <f t="shared" si="69"/>
        <v>0</v>
      </c>
      <c r="S183" s="119">
        <f t="shared" si="69"/>
        <v>0</v>
      </c>
      <c r="T183" s="119">
        <f t="shared" si="69"/>
        <v>0</v>
      </c>
      <c r="U183" s="119">
        <f t="shared" si="69"/>
        <v>0</v>
      </c>
      <c r="V183" s="119">
        <f t="shared" si="69"/>
        <v>0</v>
      </c>
      <c r="W183" s="119">
        <f t="shared" si="69"/>
        <v>0</v>
      </c>
      <c r="X183" s="119">
        <f t="shared" si="69"/>
        <v>0</v>
      </c>
      <c r="Y183" s="119">
        <f t="shared" si="69"/>
        <v>0</v>
      </c>
      <c r="Z183" s="119">
        <f t="shared" si="69"/>
        <v>0</v>
      </c>
      <c r="AA183" s="230"/>
      <c r="AB183" s="230"/>
      <c r="AC183" s="230"/>
      <c r="AD183" s="230"/>
      <c r="AE183" s="230"/>
      <c r="AF183" s="230"/>
      <c r="AG183" s="230"/>
      <c r="AH183" s="119">
        <f>AH184+AH187+AH190</f>
        <v>0</v>
      </c>
      <c r="AI183" s="230"/>
      <c r="AJ183" s="230"/>
      <c r="AK183" s="230"/>
      <c r="AL183" s="230"/>
      <c r="AM183" s="119">
        <f>AM184+AM187+AM190</f>
        <v>0</v>
      </c>
      <c r="AN183" s="232"/>
      <c r="AO183" s="105"/>
      <c r="AS183" s="155"/>
      <c r="AT183" s="155"/>
    </row>
    <row r="184" spans="1:46" s="103" customFormat="1" ht="11.25">
      <c r="A184" s="146"/>
      <c r="B184" s="146"/>
      <c r="C184" s="135" t="s">
        <v>604</v>
      </c>
      <c r="D184" s="104"/>
      <c r="E184" s="225" t="s">
        <v>311</v>
      </c>
      <c r="F184" s="165" t="s">
        <v>215</v>
      </c>
      <c r="G184" s="119">
        <f aca="true" t="shared" si="70" ref="G184:Z184">SUM(G185:G186)</f>
        <v>0</v>
      </c>
      <c r="H184" s="119">
        <f t="shared" si="70"/>
        <v>0</v>
      </c>
      <c r="I184" s="119">
        <f t="shared" si="70"/>
        <v>0</v>
      </c>
      <c r="J184" s="119">
        <f t="shared" si="70"/>
        <v>0</v>
      </c>
      <c r="K184" s="119">
        <f t="shared" si="70"/>
        <v>0</v>
      </c>
      <c r="L184" s="119">
        <f t="shared" si="70"/>
        <v>0</v>
      </c>
      <c r="M184" s="119">
        <f t="shared" si="70"/>
        <v>0</v>
      </c>
      <c r="N184" s="119">
        <f t="shared" si="70"/>
        <v>0</v>
      </c>
      <c r="O184" s="119">
        <f t="shared" si="70"/>
        <v>0</v>
      </c>
      <c r="P184" s="119">
        <f t="shared" si="70"/>
        <v>0</v>
      </c>
      <c r="Q184" s="119">
        <f t="shared" si="70"/>
        <v>0</v>
      </c>
      <c r="R184" s="119">
        <f t="shared" si="70"/>
        <v>0</v>
      </c>
      <c r="S184" s="119">
        <f t="shared" si="70"/>
        <v>0</v>
      </c>
      <c r="T184" s="119">
        <f t="shared" si="70"/>
        <v>0</v>
      </c>
      <c r="U184" s="119">
        <f t="shared" si="70"/>
        <v>0</v>
      </c>
      <c r="V184" s="119">
        <f t="shared" si="70"/>
        <v>0</v>
      </c>
      <c r="W184" s="119">
        <f t="shared" si="70"/>
        <v>0</v>
      </c>
      <c r="X184" s="119">
        <f t="shared" si="70"/>
        <v>0</v>
      </c>
      <c r="Y184" s="119">
        <f t="shared" si="70"/>
        <v>0</v>
      </c>
      <c r="Z184" s="119">
        <f t="shared" si="70"/>
        <v>0</v>
      </c>
      <c r="AA184" s="230"/>
      <c r="AB184" s="230"/>
      <c r="AC184" s="230"/>
      <c r="AD184" s="230"/>
      <c r="AE184" s="230"/>
      <c r="AF184" s="230"/>
      <c r="AG184" s="230"/>
      <c r="AH184" s="119">
        <f>SUM(AH185:AH186)</f>
        <v>0</v>
      </c>
      <c r="AI184" s="230"/>
      <c r="AJ184" s="230"/>
      <c r="AK184" s="230"/>
      <c r="AL184" s="230"/>
      <c r="AM184" s="119">
        <f>SUM(AM185:AM186)</f>
        <v>0</v>
      </c>
      <c r="AN184" s="232"/>
      <c r="AO184" s="105"/>
      <c r="AS184" s="155"/>
      <c r="AT184" s="155"/>
    </row>
    <row r="185" spans="1:46" s="103" customFormat="1" ht="11.25" hidden="1">
      <c r="A185" s="146"/>
      <c r="B185" s="146"/>
      <c r="C185" s="135"/>
      <c r="D185" s="104"/>
      <c r="E185" s="160" t="s">
        <v>312</v>
      </c>
      <c r="F185" s="174"/>
      <c r="G185" s="161"/>
      <c r="H185" s="161"/>
      <c r="I185" s="161"/>
      <c r="J185" s="161"/>
      <c r="K185" s="161"/>
      <c r="L185" s="161"/>
      <c r="M185" s="161"/>
      <c r="N185" s="161"/>
      <c r="O185" s="161"/>
      <c r="P185" s="161"/>
      <c r="Q185" s="161"/>
      <c r="R185" s="161"/>
      <c r="S185" s="161"/>
      <c r="T185" s="161"/>
      <c r="U185" s="161"/>
      <c r="V185" s="161"/>
      <c r="W185" s="161"/>
      <c r="X185" s="161"/>
      <c r="Y185" s="161"/>
      <c r="Z185" s="161"/>
      <c r="AA185" s="167"/>
      <c r="AB185" s="167"/>
      <c r="AC185" s="167"/>
      <c r="AD185" s="167"/>
      <c r="AE185" s="167"/>
      <c r="AF185" s="167"/>
      <c r="AG185" s="167"/>
      <c r="AH185" s="161"/>
      <c r="AI185" s="167"/>
      <c r="AJ185" s="167"/>
      <c r="AK185" s="167"/>
      <c r="AL185" s="167"/>
      <c r="AM185" s="161"/>
      <c r="AN185" s="224"/>
      <c r="AO185" s="105"/>
      <c r="AS185" s="155"/>
      <c r="AT185" s="155"/>
    </row>
    <row r="186" spans="1:46" s="103" customFormat="1" ht="11.25">
      <c r="A186" s="146"/>
      <c r="B186" s="146"/>
      <c r="D186" s="104"/>
      <c r="E186" s="114"/>
      <c r="F186" s="172"/>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100"/>
      <c r="AO186" s="105"/>
      <c r="AS186" s="155"/>
      <c r="AT186" s="155"/>
    </row>
    <row r="187" spans="1:46" s="103" customFormat="1" ht="11.25">
      <c r="A187" s="146"/>
      <c r="B187" s="146"/>
      <c r="C187" s="135" t="s">
        <v>604</v>
      </c>
      <c r="D187" s="104"/>
      <c r="E187" s="225" t="s">
        <v>313</v>
      </c>
      <c r="F187" s="165" t="s">
        <v>217</v>
      </c>
      <c r="G187" s="119">
        <f aca="true" t="shared" si="71" ref="G187:Z187">SUM(G188:G189)</f>
        <v>0</v>
      </c>
      <c r="H187" s="119">
        <f t="shared" si="71"/>
        <v>0</v>
      </c>
      <c r="I187" s="119">
        <f t="shared" si="71"/>
        <v>0</v>
      </c>
      <c r="J187" s="119">
        <f t="shared" si="71"/>
        <v>0</v>
      </c>
      <c r="K187" s="119">
        <f t="shared" si="71"/>
        <v>0</v>
      </c>
      <c r="L187" s="119">
        <f t="shared" si="71"/>
        <v>0</v>
      </c>
      <c r="M187" s="119">
        <f t="shared" si="71"/>
        <v>0</v>
      </c>
      <c r="N187" s="119">
        <f t="shared" si="71"/>
        <v>0</v>
      </c>
      <c r="O187" s="119">
        <f t="shared" si="71"/>
        <v>0</v>
      </c>
      <c r="P187" s="119">
        <f t="shared" si="71"/>
        <v>0</v>
      </c>
      <c r="Q187" s="119">
        <f t="shared" si="71"/>
        <v>0</v>
      </c>
      <c r="R187" s="119">
        <f t="shared" si="71"/>
        <v>0</v>
      </c>
      <c r="S187" s="119">
        <f t="shared" si="71"/>
        <v>0</v>
      </c>
      <c r="T187" s="119">
        <f t="shared" si="71"/>
        <v>0</v>
      </c>
      <c r="U187" s="119">
        <f t="shared" si="71"/>
        <v>0</v>
      </c>
      <c r="V187" s="119">
        <f t="shared" si="71"/>
        <v>0</v>
      </c>
      <c r="W187" s="119">
        <f t="shared" si="71"/>
        <v>0</v>
      </c>
      <c r="X187" s="119">
        <f t="shared" si="71"/>
        <v>0</v>
      </c>
      <c r="Y187" s="119">
        <f t="shared" si="71"/>
        <v>0</v>
      </c>
      <c r="Z187" s="119">
        <f t="shared" si="71"/>
        <v>0</v>
      </c>
      <c r="AA187" s="230"/>
      <c r="AB187" s="230"/>
      <c r="AC187" s="230"/>
      <c r="AD187" s="230"/>
      <c r="AE187" s="230"/>
      <c r="AF187" s="230"/>
      <c r="AG187" s="230"/>
      <c r="AH187" s="119">
        <f>SUM(AH188:AH189)</f>
        <v>0</v>
      </c>
      <c r="AI187" s="230"/>
      <c r="AJ187" s="230"/>
      <c r="AK187" s="230"/>
      <c r="AL187" s="230"/>
      <c r="AM187" s="119">
        <f>SUM(AM188:AM189)</f>
        <v>0</v>
      </c>
      <c r="AN187" s="232"/>
      <c r="AO187" s="105"/>
      <c r="AS187" s="155"/>
      <c r="AT187" s="155"/>
    </row>
    <row r="188" spans="1:46" s="103" customFormat="1" ht="11.25" hidden="1">
      <c r="A188" s="146"/>
      <c r="B188" s="146"/>
      <c r="C188" s="135"/>
      <c r="D188" s="104"/>
      <c r="E188" s="160" t="s">
        <v>314</v>
      </c>
      <c r="F188" s="174"/>
      <c r="G188" s="161"/>
      <c r="H188" s="161"/>
      <c r="I188" s="161"/>
      <c r="J188" s="161"/>
      <c r="K188" s="161"/>
      <c r="L188" s="161"/>
      <c r="M188" s="161"/>
      <c r="N188" s="161"/>
      <c r="O188" s="161"/>
      <c r="P188" s="161"/>
      <c r="Q188" s="161"/>
      <c r="R188" s="161"/>
      <c r="S188" s="161"/>
      <c r="T188" s="161"/>
      <c r="U188" s="161"/>
      <c r="V188" s="161"/>
      <c r="W188" s="161"/>
      <c r="X188" s="161"/>
      <c r="Y188" s="161"/>
      <c r="Z188" s="161"/>
      <c r="AA188" s="167"/>
      <c r="AB188" s="167"/>
      <c r="AC188" s="167"/>
      <c r="AD188" s="167"/>
      <c r="AE188" s="167"/>
      <c r="AF188" s="167"/>
      <c r="AG188" s="167"/>
      <c r="AH188" s="161"/>
      <c r="AI188" s="167"/>
      <c r="AJ188" s="167"/>
      <c r="AK188" s="167"/>
      <c r="AL188" s="167"/>
      <c r="AM188" s="161"/>
      <c r="AN188" s="224"/>
      <c r="AO188" s="105"/>
      <c r="AS188" s="155"/>
      <c r="AT188" s="155"/>
    </row>
    <row r="189" spans="1:46" s="103" customFormat="1" ht="11.25">
      <c r="A189" s="146"/>
      <c r="B189" s="146"/>
      <c r="D189" s="104"/>
      <c r="E189" s="114"/>
      <c r="F189" s="172"/>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100"/>
      <c r="AO189" s="105"/>
      <c r="AS189" s="155"/>
      <c r="AT189" s="155"/>
    </row>
    <row r="190" spans="1:46" s="103" customFormat="1" ht="11.25">
      <c r="A190" s="146"/>
      <c r="B190" s="146"/>
      <c r="C190" s="135" t="s">
        <v>604</v>
      </c>
      <c r="D190" s="104"/>
      <c r="E190" s="225" t="s">
        <v>315</v>
      </c>
      <c r="F190" s="165" t="s">
        <v>220</v>
      </c>
      <c r="G190" s="119">
        <f aca="true" t="shared" si="72" ref="G190:Z190">SUM(G191:G192)</f>
        <v>0</v>
      </c>
      <c r="H190" s="119">
        <f t="shared" si="72"/>
        <v>0</v>
      </c>
      <c r="I190" s="119">
        <f t="shared" si="72"/>
        <v>0</v>
      </c>
      <c r="J190" s="119">
        <f t="shared" si="72"/>
        <v>0</v>
      </c>
      <c r="K190" s="119">
        <f t="shared" si="72"/>
        <v>0</v>
      </c>
      <c r="L190" s="119">
        <f t="shared" si="72"/>
        <v>0</v>
      </c>
      <c r="M190" s="119">
        <f t="shared" si="72"/>
        <v>0</v>
      </c>
      <c r="N190" s="119">
        <f t="shared" si="72"/>
        <v>0</v>
      </c>
      <c r="O190" s="119">
        <f t="shared" si="72"/>
        <v>0</v>
      </c>
      <c r="P190" s="119">
        <f t="shared" si="72"/>
        <v>0</v>
      </c>
      <c r="Q190" s="119">
        <f t="shared" si="72"/>
        <v>0</v>
      </c>
      <c r="R190" s="119">
        <f t="shared" si="72"/>
        <v>0</v>
      </c>
      <c r="S190" s="119">
        <f t="shared" si="72"/>
        <v>0</v>
      </c>
      <c r="T190" s="119">
        <f t="shared" si="72"/>
        <v>0</v>
      </c>
      <c r="U190" s="119">
        <f t="shared" si="72"/>
        <v>0</v>
      </c>
      <c r="V190" s="119">
        <f t="shared" si="72"/>
        <v>0</v>
      </c>
      <c r="W190" s="119">
        <f t="shared" si="72"/>
        <v>0</v>
      </c>
      <c r="X190" s="119">
        <f t="shared" si="72"/>
        <v>0</v>
      </c>
      <c r="Y190" s="119">
        <f t="shared" si="72"/>
        <v>0</v>
      </c>
      <c r="Z190" s="119">
        <f t="shared" si="72"/>
        <v>0</v>
      </c>
      <c r="AA190" s="230"/>
      <c r="AB190" s="230"/>
      <c r="AC190" s="230"/>
      <c r="AD190" s="230"/>
      <c r="AE190" s="230"/>
      <c r="AF190" s="230"/>
      <c r="AG190" s="230"/>
      <c r="AH190" s="119">
        <f>SUM(AH191:AH192)</f>
        <v>0</v>
      </c>
      <c r="AI190" s="230"/>
      <c r="AJ190" s="230"/>
      <c r="AK190" s="230"/>
      <c r="AL190" s="230"/>
      <c r="AM190" s="119">
        <f>SUM(AM191:AM192)</f>
        <v>0</v>
      </c>
      <c r="AN190" s="232"/>
      <c r="AO190" s="105"/>
      <c r="AS190" s="155"/>
      <c r="AT190" s="155"/>
    </row>
    <row r="191" spans="1:46" s="103" customFormat="1" ht="11.25" hidden="1">
      <c r="A191" s="146"/>
      <c r="B191" s="146"/>
      <c r="C191" s="135"/>
      <c r="D191" s="104"/>
      <c r="E191" s="160" t="s">
        <v>316</v>
      </c>
      <c r="F191" s="174"/>
      <c r="G191" s="161"/>
      <c r="H191" s="161"/>
      <c r="I191" s="161"/>
      <c r="J191" s="161"/>
      <c r="K191" s="161"/>
      <c r="L191" s="161"/>
      <c r="M191" s="161"/>
      <c r="N191" s="161"/>
      <c r="O191" s="161"/>
      <c r="P191" s="161"/>
      <c r="Q191" s="161"/>
      <c r="R191" s="161"/>
      <c r="S191" s="161"/>
      <c r="T191" s="161"/>
      <c r="U191" s="161"/>
      <c r="V191" s="161"/>
      <c r="W191" s="161"/>
      <c r="X191" s="161"/>
      <c r="Y191" s="161"/>
      <c r="Z191" s="161"/>
      <c r="AA191" s="167"/>
      <c r="AB191" s="167"/>
      <c r="AC191" s="167"/>
      <c r="AD191" s="167"/>
      <c r="AE191" s="167"/>
      <c r="AF191" s="167"/>
      <c r="AG191" s="167"/>
      <c r="AH191" s="161"/>
      <c r="AI191" s="167"/>
      <c r="AJ191" s="167"/>
      <c r="AK191" s="167"/>
      <c r="AL191" s="167"/>
      <c r="AM191" s="161"/>
      <c r="AN191" s="224"/>
      <c r="AO191" s="105"/>
      <c r="AS191" s="155"/>
      <c r="AT191" s="155"/>
    </row>
    <row r="192" spans="1:46" s="103" customFormat="1" ht="11.25">
      <c r="A192" s="146"/>
      <c r="B192" s="146"/>
      <c r="D192" s="104"/>
      <c r="E192" s="114"/>
      <c r="F192" s="172"/>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100"/>
      <c r="AO192" s="105"/>
      <c r="AS192" s="155"/>
      <c r="AT192" s="155"/>
    </row>
    <row r="193" spans="1:46" s="103" customFormat="1" ht="11.25">
      <c r="A193" s="146"/>
      <c r="B193" s="146"/>
      <c r="C193" s="135" t="s">
        <v>604</v>
      </c>
      <c r="D193" s="104"/>
      <c r="E193" s="225" t="s">
        <v>317</v>
      </c>
      <c r="F193" s="164" t="s">
        <v>222</v>
      </c>
      <c r="G193" s="119">
        <f aca="true" t="shared" si="73" ref="G193:Z193">SUM(G194:G195)</f>
        <v>0</v>
      </c>
      <c r="H193" s="119">
        <f t="shared" si="73"/>
        <v>0</v>
      </c>
      <c r="I193" s="119">
        <f t="shared" si="73"/>
        <v>0</v>
      </c>
      <c r="J193" s="119">
        <f t="shared" si="73"/>
        <v>0</v>
      </c>
      <c r="K193" s="119">
        <f t="shared" si="73"/>
        <v>0</v>
      </c>
      <c r="L193" s="119">
        <f t="shared" si="73"/>
        <v>0</v>
      </c>
      <c r="M193" s="119">
        <f t="shared" si="73"/>
        <v>0</v>
      </c>
      <c r="N193" s="119">
        <f t="shared" si="73"/>
        <v>0</v>
      </c>
      <c r="O193" s="119">
        <f t="shared" si="73"/>
        <v>0</v>
      </c>
      <c r="P193" s="119">
        <f t="shared" si="73"/>
        <v>0</v>
      </c>
      <c r="Q193" s="119">
        <f t="shared" si="73"/>
        <v>0</v>
      </c>
      <c r="R193" s="119">
        <f t="shared" si="73"/>
        <v>0</v>
      </c>
      <c r="S193" s="119">
        <f t="shared" si="73"/>
        <v>0</v>
      </c>
      <c r="T193" s="119">
        <f t="shared" si="73"/>
        <v>0</v>
      </c>
      <c r="U193" s="119">
        <f t="shared" si="73"/>
        <v>0</v>
      </c>
      <c r="V193" s="119">
        <f t="shared" si="73"/>
        <v>0</v>
      </c>
      <c r="W193" s="119">
        <f t="shared" si="73"/>
        <v>0</v>
      </c>
      <c r="X193" s="119">
        <f t="shared" si="73"/>
        <v>0</v>
      </c>
      <c r="Y193" s="119">
        <f t="shared" si="73"/>
        <v>0</v>
      </c>
      <c r="Z193" s="119">
        <f t="shared" si="73"/>
        <v>0</v>
      </c>
      <c r="AA193" s="230"/>
      <c r="AB193" s="230"/>
      <c r="AC193" s="230"/>
      <c r="AD193" s="230"/>
      <c r="AE193" s="230"/>
      <c r="AF193" s="230"/>
      <c r="AG193" s="230"/>
      <c r="AH193" s="119">
        <f>SUM(AH194:AH195)</f>
        <v>0</v>
      </c>
      <c r="AI193" s="230"/>
      <c r="AJ193" s="230"/>
      <c r="AK193" s="230"/>
      <c r="AL193" s="230"/>
      <c r="AM193" s="119">
        <f>SUM(AM194:AM195)</f>
        <v>0</v>
      </c>
      <c r="AN193" s="232"/>
      <c r="AO193" s="105"/>
      <c r="AS193" s="155"/>
      <c r="AT193" s="155"/>
    </row>
    <row r="194" spans="1:46" s="103" customFormat="1" ht="11.25" hidden="1">
      <c r="A194" s="146"/>
      <c r="B194" s="146"/>
      <c r="C194" s="135"/>
      <c r="D194" s="104"/>
      <c r="E194" s="160" t="s">
        <v>318</v>
      </c>
      <c r="F194" s="175"/>
      <c r="G194" s="161"/>
      <c r="H194" s="161"/>
      <c r="I194" s="161"/>
      <c r="J194" s="161"/>
      <c r="K194" s="161"/>
      <c r="L194" s="161"/>
      <c r="M194" s="161"/>
      <c r="N194" s="161"/>
      <c r="O194" s="161"/>
      <c r="P194" s="161"/>
      <c r="Q194" s="161"/>
      <c r="R194" s="161"/>
      <c r="S194" s="161"/>
      <c r="T194" s="161"/>
      <c r="U194" s="161"/>
      <c r="V194" s="161"/>
      <c r="W194" s="161"/>
      <c r="X194" s="161"/>
      <c r="Y194" s="161"/>
      <c r="Z194" s="161"/>
      <c r="AA194" s="167"/>
      <c r="AB194" s="167"/>
      <c r="AC194" s="167"/>
      <c r="AD194" s="167"/>
      <c r="AE194" s="167"/>
      <c r="AF194" s="167"/>
      <c r="AG194" s="167"/>
      <c r="AH194" s="161"/>
      <c r="AI194" s="167"/>
      <c r="AJ194" s="167"/>
      <c r="AK194" s="167"/>
      <c r="AL194" s="167"/>
      <c r="AM194" s="161"/>
      <c r="AN194" s="224"/>
      <c r="AO194" s="105"/>
      <c r="AS194" s="155"/>
      <c r="AT194" s="155"/>
    </row>
    <row r="195" spans="1:46" s="103" customFormat="1" ht="11.25">
      <c r="A195" s="146"/>
      <c r="B195" s="146"/>
      <c r="D195" s="104"/>
      <c r="E195" s="114"/>
      <c r="F195" s="141"/>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99"/>
      <c r="AN195" s="100"/>
      <c r="AO195" s="105"/>
      <c r="AS195" s="155"/>
      <c r="AT195" s="155"/>
    </row>
    <row r="196" spans="1:46" s="103" customFormat="1" ht="22.5">
      <c r="A196" s="146"/>
      <c r="B196" s="146"/>
      <c r="C196" s="135" t="s">
        <v>604</v>
      </c>
      <c r="D196" s="104"/>
      <c r="E196" s="170" t="s">
        <v>69</v>
      </c>
      <c r="F196" s="179" t="s">
        <v>265</v>
      </c>
      <c r="G196" s="234">
        <f aca="true" t="shared" si="74" ref="G196:Z196">G197+G224+G234</f>
        <v>0</v>
      </c>
      <c r="H196" s="234">
        <f t="shared" si="74"/>
        <v>0</v>
      </c>
      <c r="I196" s="234">
        <f t="shared" si="74"/>
        <v>0</v>
      </c>
      <c r="J196" s="234">
        <f t="shared" si="74"/>
        <v>0</v>
      </c>
      <c r="K196" s="234">
        <f t="shared" si="74"/>
        <v>0</v>
      </c>
      <c r="L196" s="234">
        <f t="shared" si="74"/>
        <v>0</v>
      </c>
      <c r="M196" s="234">
        <f t="shared" si="74"/>
        <v>0</v>
      </c>
      <c r="N196" s="234">
        <f t="shared" si="74"/>
        <v>0</v>
      </c>
      <c r="O196" s="234">
        <f t="shared" si="74"/>
        <v>0</v>
      </c>
      <c r="P196" s="234">
        <f t="shared" si="74"/>
        <v>0</v>
      </c>
      <c r="Q196" s="234">
        <f t="shared" si="74"/>
        <v>0</v>
      </c>
      <c r="R196" s="234">
        <f t="shared" si="74"/>
        <v>0</v>
      </c>
      <c r="S196" s="234">
        <f t="shared" si="74"/>
        <v>0</v>
      </c>
      <c r="T196" s="234">
        <f t="shared" si="74"/>
        <v>0</v>
      </c>
      <c r="U196" s="234">
        <f t="shared" si="74"/>
        <v>0</v>
      </c>
      <c r="V196" s="234">
        <f t="shared" si="74"/>
        <v>0</v>
      </c>
      <c r="W196" s="234">
        <f t="shared" si="74"/>
        <v>0</v>
      </c>
      <c r="X196" s="234">
        <f t="shared" si="74"/>
        <v>0</v>
      </c>
      <c r="Y196" s="234">
        <f t="shared" si="74"/>
        <v>0</v>
      </c>
      <c r="Z196" s="234">
        <f t="shared" si="74"/>
        <v>0</v>
      </c>
      <c r="AA196" s="230"/>
      <c r="AB196" s="230"/>
      <c r="AC196" s="230"/>
      <c r="AD196" s="230"/>
      <c r="AE196" s="230"/>
      <c r="AF196" s="230"/>
      <c r="AG196" s="230"/>
      <c r="AH196" s="234">
        <f>AH197+AH224+AH234</f>
        <v>0</v>
      </c>
      <c r="AI196" s="230"/>
      <c r="AJ196" s="230"/>
      <c r="AK196" s="230"/>
      <c r="AL196" s="230"/>
      <c r="AM196" s="234">
        <f>AM197+AM224+AM234</f>
        <v>0</v>
      </c>
      <c r="AN196" s="232"/>
      <c r="AO196" s="105"/>
      <c r="AS196" s="155"/>
      <c r="AT196" s="155"/>
    </row>
    <row r="197" spans="1:46" s="103" customFormat="1" ht="11.25">
      <c r="A197" s="146"/>
      <c r="B197" s="146"/>
      <c r="C197" s="135" t="s">
        <v>604</v>
      </c>
      <c r="D197" s="104"/>
      <c r="E197" s="171" t="s">
        <v>319</v>
      </c>
      <c r="F197" s="164" t="s">
        <v>183</v>
      </c>
      <c r="G197" s="119">
        <f aca="true" t="shared" si="75" ref="G197:Z197">G198+G211</f>
        <v>0</v>
      </c>
      <c r="H197" s="119">
        <f t="shared" si="75"/>
        <v>0</v>
      </c>
      <c r="I197" s="119">
        <f t="shared" si="75"/>
        <v>0</v>
      </c>
      <c r="J197" s="119">
        <f t="shared" si="75"/>
        <v>0</v>
      </c>
      <c r="K197" s="119">
        <f t="shared" si="75"/>
        <v>0</v>
      </c>
      <c r="L197" s="119">
        <f t="shared" si="75"/>
        <v>0</v>
      </c>
      <c r="M197" s="119">
        <f t="shared" si="75"/>
        <v>0</v>
      </c>
      <c r="N197" s="119">
        <f t="shared" si="75"/>
        <v>0</v>
      </c>
      <c r="O197" s="119">
        <f t="shared" si="75"/>
        <v>0</v>
      </c>
      <c r="P197" s="119">
        <f t="shared" si="75"/>
        <v>0</v>
      </c>
      <c r="Q197" s="119">
        <f t="shared" si="75"/>
        <v>0</v>
      </c>
      <c r="R197" s="119">
        <f t="shared" si="75"/>
        <v>0</v>
      </c>
      <c r="S197" s="119">
        <f t="shared" si="75"/>
        <v>0</v>
      </c>
      <c r="T197" s="119">
        <f t="shared" si="75"/>
        <v>0</v>
      </c>
      <c r="U197" s="119">
        <f t="shared" si="75"/>
        <v>0</v>
      </c>
      <c r="V197" s="119">
        <f t="shared" si="75"/>
        <v>0</v>
      </c>
      <c r="W197" s="119">
        <f t="shared" si="75"/>
        <v>0</v>
      </c>
      <c r="X197" s="119">
        <f t="shared" si="75"/>
        <v>0</v>
      </c>
      <c r="Y197" s="119">
        <f t="shared" si="75"/>
        <v>0</v>
      </c>
      <c r="Z197" s="119">
        <f t="shared" si="75"/>
        <v>0</v>
      </c>
      <c r="AA197" s="230"/>
      <c r="AB197" s="230"/>
      <c r="AC197" s="230"/>
      <c r="AD197" s="230"/>
      <c r="AE197" s="230"/>
      <c r="AF197" s="230"/>
      <c r="AG197" s="230"/>
      <c r="AH197" s="119">
        <f>AH198+AH211</f>
        <v>0</v>
      </c>
      <c r="AI197" s="230"/>
      <c r="AJ197" s="230"/>
      <c r="AK197" s="230"/>
      <c r="AL197" s="230"/>
      <c r="AM197" s="119">
        <f>AM198+AM211</f>
        <v>0</v>
      </c>
      <c r="AN197" s="232"/>
      <c r="AO197" s="105"/>
      <c r="AS197" s="155"/>
      <c r="AT197" s="155"/>
    </row>
    <row r="198" spans="1:46" s="103" customFormat="1" ht="11.25">
      <c r="A198" s="146"/>
      <c r="B198" s="146"/>
      <c r="C198" s="135" t="s">
        <v>604</v>
      </c>
      <c r="D198" s="104"/>
      <c r="E198" s="171" t="s">
        <v>320</v>
      </c>
      <c r="F198" s="165" t="s">
        <v>184</v>
      </c>
      <c r="G198" s="119">
        <f aca="true" t="shared" si="76" ref="G198:Z198">G199+G202+G205+G208</f>
        <v>0</v>
      </c>
      <c r="H198" s="119">
        <f t="shared" si="76"/>
        <v>0</v>
      </c>
      <c r="I198" s="119">
        <f t="shared" si="76"/>
        <v>0</v>
      </c>
      <c r="J198" s="119">
        <f t="shared" si="76"/>
        <v>0</v>
      </c>
      <c r="K198" s="119">
        <f t="shared" si="76"/>
        <v>0</v>
      </c>
      <c r="L198" s="119">
        <f t="shared" si="76"/>
        <v>0</v>
      </c>
      <c r="M198" s="119">
        <f t="shared" si="76"/>
        <v>0</v>
      </c>
      <c r="N198" s="119">
        <f t="shared" si="76"/>
        <v>0</v>
      </c>
      <c r="O198" s="119">
        <f t="shared" si="76"/>
        <v>0</v>
      </c>
      <c r="P198" s="119">
        <f t="shared" si="76"/>
        <v>0</v>
      </c>
      <c r="Q198" s="119">
        <f t="shared" si="76"/>
        <v>0</v>
      </c>
      <c r="R198" s="119">
        <f t="shared" si="76"/>
        <v>0</v>
      </c>
      <c r="S198" s="119">
        <f t="shared" si="76"/>
        <v>0</v>
      </c>
      <c r="T198" s="119">
        <f t="shared" si="76"/>
        <v>0</v>
      </c>
      <c r="U198" s="119">
        <f t="shared" si="76"/>
        <v>0</v>
      </c>
      <c r="V198" s="119">
        <f t="shared" si="76"/>
        <v>0</v>
      </c>
      <c r="W198" s="119">
        <f t="shared" si="76"/>
        <v>0</v>
      </c>
      <c r="X198" s="119">
        <f t="shared" si="76"/>
        <v>0</v>
      </c>
      <c r="Y198" s="119">
        <f t="shared" si="76"/>
        <v>0</v>
      </c>
      <c r="Z198" s="119">
        <f t="shared" si="76"/>
        <v>0</v>
      </c>
      <c r="AA198" s="230"/>
      <c r="AB198" s="230"/>
      <c r="AC198" s="230"/>
      <c r="AD198" s="230"/>
      <c r="AE198" s="230"/>
      <c r="AF198" s="230"/>
      <c r="AG198" s="230"/>
      <c r="AH198" s="119">
        <f>AH199+AH202+AH205+AH208</f>
        <v>0</v>
      </c>
      <c r="AI198" s="230"/>
      <c r="AJ198" s="230"/>
      <c r="AK198" s="230"/>
      <c r="AL198" s="230"/>
      <c r="AM198" s="119">
        <f>AM199+AM202+AM205+AM208</f>
        <v>0</v>
      </c>
      <c r="AN198" s="232"/>
      <c r="AO198" s="105"/>
      <c r="AS198" s="155"/>
      <c r="AT198" s="155"/>
    </row>
    <row r="199" spans="1:46" s="103" customFormat="1" ht="11.25">
      <c r="A199" s="146"/>
      <c r="B199" s="146"/>
      <c r="C199" s="135" t="s">
        <v>604</v>
      </c>
      <c r="D199" s="104"/>
      <c r="E199" s="171" t="s">
        <v>321</v>
      </c>
      <c r="F199" s="166" t="s">
        <v>185</v>
      </c>
      <c r="G199" s="119">
        <f aca="true" t="shared" si="77" ref="G199:Z199">SUM(G200:G201)</f>
        <v>0</v>
      </c>
      <c r="H199" s="119">
        <f t="shared" si="77"/>
        <v>0</v>
      </c>
      <c r="I199" s="119">
        <f t="shared" si="77"/>
        <v>0</v>
      </c>
      <c r="J199" s="119">
        <f t="shared" si="77"/>
        <v>0</v>
      </c>
      <c r="K199" s="119">
        <f t="shared" si="77"/>
        <v>0</v>
      </c>
      <c r="L199" s="119">
        <f t="shared" si="77"/>
        <v>0</v>
      </c>
      <c r="M199" s="119">
        <f t="shared" si="77"/>
        <v>0</v>
      </c>
      <c r="N199" s="119">
        <f t="shared" si="77"/>
        <v>0</v>
      </c>
      <c r="O199" s="119">
        <f t="shared" si="77"/>
        <v>0</v>
      </c>
      <c r="P199" s="119">
        <f t="shared" si="77"/>
        <v>0</v>
      </c>
      <c r="Q199" s="119">
        <f t="shared" si="77"/>
        <v>0</v>
      </c>
      <c r="R199" s="119">
        <f t="shared" si="77"/>
        <v>0</v>
      </c>
      <c r="S199" s="119">
        <f t="shared" si="77"/>
        <v>0</v>
      </c>
      <c r="T199" s="119">
        <f t="shared" si="77"/>
        <v>0</v>
      </c>
      <c r="U199" s="119">
        <f t="shared" si="77"/>
        <v>0</v>
      </c>
      <c r="V199" s="119">
        <f t="shared" si="77"/>
        <v>0</v>
      </c>
      <c r="W199" s="119">
        <f t="shared" si="77"/>
        <v>0</v>
      </c>
      <c r="X199" s="119">
        <f t="shared" si="77"/>
        <v>0</v>
      </c>
      <c r="Y199" s="119">
        <f t="shared" si="77"/>
        <v>0</v>
      </c>
      <c r="Z199" s="119">
        <f t="shared" si="77"/>
        <v>0</v>
      </c>
      <c r="AA199" s="230"/>
      <c r="AB199" s="230"/>
      <c r="AC199" s="230"/>
      <c r="AD199" s="230"/>
      <c r="AE199" s="230"/>
      <c r="AF199" s="230"/>
      <c r="AG199" s="230"/>
      <c r="AH199" s="119">
        <f>SUM(AH200:AH201)</f>
        <v>0</v>
      </c>
      <c r="AI199" s="230"/>
      <c r="AJ199" s="230"/>
      <c r="AK199" s="230"/>
      <c r="AL199" s="230"/>
      <c r="AM199" s="119">
        <f>SUM(AM200:AM201)</f>
        <v>0</v>
      </c>
      <c r="AN199" s="232"/>
      <c r="AO199" s="105"/>
      <c r="AS199" s="155"/>
      <c r="AT199" s="155"/>
    </row>
    <row r="200" spans="1:46" s="103" customFormat="1" ht="11.25" hidden="1">
      <c r="A200" s="146"/>
      <c r="B200" s="146"/>
      <c r="D200" s="104"/>
      <c r="E200" s="160" t="s">
        <v>322</v>
      </c>
      <c r="F200" s="177"/>
      <c r="G200" s="161"/>
      <c r="H200" s="161"/>
      <c r="I200" s="161"/>
      <c r="J200" s="161"/>
      <c r="K200" s="161"/>
      <c r="L200" s="161"/>
      <c r="M200" s="161"/>
      <c r="N200" s="161"/>
      <c r="O200" s="161"/>
      <c r="P200" s="161"/>
      <c r="Q200" s="161"/>
      <c r="R200" s="161"/>
      <c r="S200" s="161"/>
      <c r="T200" s="161"/>
      <c r="U200" s="161"/>
      <c r="V200" s="161"/>
      <c r="W200" s="161"/>
      <c r="X200" s="161"/>
      <c r="Y200" s="161"/>
      <c r="Z200" s="161"/>
      <c r="AA200" s="167"/>
      <c r="AB200" s="167"/>
      <c r="AC200" s="167"/>
      <c r="AD200" s="167"/>
      <c r="AE200" s="167"/>
      <c r="AF200" s="167"/>
      <c r="AG200" s="167"/>
      <c r="AH200" s="161"/>
      <c r="AI200" s="167"/>
      <c r="AJ200" s="167"/>
      <c r="AK200" s="167"/>
      <c r="AL200" s="167"/>
      <c r="AM200" s="161"/>
      <c r="AN200" s="224"/>
      <c r="AO200" s="105"/>
      <c r="AS200" s="155"/>
      <c r="AT200" s="155"/>
    </row>
    <row r="201" spans="1:46" s="103" customFormat="1" ht="11.25">
      <c r="A201" s="146"/>
      <c r="B201" s="146"/>
      <c r="D201" s="104"/>
      <c r="E201" s="114"/>
      <c r="F201" s="16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100"/>
      <c r="AO201" s="105"/>
      <c r="AS201" s="155"/>
      <c r="AT201" s="155"/>
    </row>
    <row r="202" spans="1:46" s="103" customFormat="1" ht="11.25">
      <c r="A202" s="146"/>
      <c r="B202" s="146"/>
      <c r="C202" s="135" t="s">
        <v>604</v>
      </c>
      <c r="D202" s="104"/>
      <c r="E202" s="171" t="s">
        <v>323</v>
      </c>
      <c r="F202" s="166" t="s">
        <v>193</v>
      </c>
      <c r="G202" s="119">
        <f aca="true" t="shared" si="78" ref="G202:Z202">SUM(G203:G204)</f>
        <v>0</v>
      </c>
      <c r="H202" s="119">
        <f t="shared" si="78"/>
        <v>0</v>
      </c>
      <c r="I202" s="119">
        <f t="shared" si="78"/>
        <v>0</v>
      </c>
      <c r="J202" s="119">
        <f t="shared" si="78"/>
        <v>0</v>
      </c>
      <c r="K202" s="119">
        <f t="shared" si="78"/>
        <v>0</v>
      </c>
      <c r="L202" s="119">
        <f t="shared" si="78"/>
        <v>0</v>
      </c>
      <c r="M202" s="119">
        <f t="shared" si="78"/>
        <v>0</v>
      </c>
      <c r="N202" s="119">
        <f t="shared" si="78"/>
        <v>0</v>
      </c>
      <c r="O202" s="119">
        <f t="shared" si="78"/>
        <v>0</v>
      </c>
      <c r="P202" s="119">
        <f t="shared" si="78"/>
        <v>0</v>
      </c>
      <c r="Q202" s="119">
        <f t="shared" si="78"/>
        <v>0</v>
      </c>
      <c r="R202" s="119">
        <f t="shared" si="78"/>
        <v>0</v>
      </c>
      <c r="S202" s="119">
        <f t="shared" si="78"/>
        <v>0</v>
      </c>
      <c r="T202" s="119">
        <f t="shared" si="78"/>
        <v>0</v>
      </c>
      <c r="U202" s="119">
        <f t="shared" si="78"/>
        <v>0</v>
      </c>
      <c r="V202" s="119">
        <f t="shared" si="78"/>
        <v>0</v>
      </c>
      <c r="W202" s="119">
        <f t="shared" si="78"/>
        <v>0</v>
      </c>
      <c r="X202" s="119">
        <f t="shared" si="78"/>
        <v>0</v>
      </c>
      <c r="Y202" s="119">
        <f t="shared" si="78"/>
        <v>0</v>
      </c>
      <c r="Z202" s="119">
        <f t="shared" si="78"/>
        <v>0</v>
      </c>
      <c r="AA202" s="230"/>
      <c r="AB202" s="230"/>
      <c r="AC202" s="230"/>
      <c r="AD202" s="230"/>
      <c r="AE202" s="230"/>
      <c r="AF202" s="230"/>
      <c r="AG202" s="230"/>
      <c r="AH202" s="119">
        <f>SUM(AH203:AH204)</f>
        <v>0</v>
      </c>
      <c r="AI202" s="230"/>
      <c r="AJ202" s="230"/>
      <c r="AK202" s="230"/>
      <c r="AL202" s="230"/>
      <c r="AM202" s="119">
        <f>SUM(AM203:AM204)</f>
        <v>0</v>
      </c>
      <c r="AN202" s="232"/>
      <c r="AO202" s="105"/>
      <c r="AS202" s="155"/>
      <c r="AT202" s="155"/>
    </row>
    <row r="203" spans="1:46" s="103" customFormat="1" ht="11.25" hidden="1">
      <c r="A203" s="146"/>
      <c r="B203" s="146"/>
      <c r="D203" s="104"/>
      <c r="E203" s="160" t="s">
        <v>324</v>
      </c>
      <c r="F203" s="173"/>
      <c r="G203" s="161"/>
      <c r="H203" s="161"/>
      <c r="I203" s="161"/>
      <c r="J203" s="161"/>
      <c r="K203" s="161"/>
      <c r="L203" s="161"/>
      <c r="M203" s="161"/>
      <c r="N203" s="161"/>
      <c r="O203" s="161"/>
      <c r="P203" s="161"/>
      <c r="Q203" s="161"/>
      <c r="R203" s="161"/>
      <c r="S203" s="161"/>
      <c r="T203" s="161"/>
      <c r="U203" s="161"/>
      <c r="V203" s="161"/>
      <c r="W203" s="161"/>
      <c r="X203" s="161"/>
      <c r="Y203" s="161"/>
      <c r="Z203" s="161"/>
      <c r="AA203" s="167"/>
      <c r="AB203" s="167"/>
      <c r="AC203" s="167"/>
      <c r="AD203" s="167"/>
      <c r="AE203" s="167"/>
      <c r="AF203" s="167"/>
      <c r="AG203" s="167"/>
      <c r="AH203" s="161"/>
      <c r="AI203" s="167"/>
      <c r="AJ203" s="167"/>
      <c r="AK203" s="167"/>
      <c r="AL203" s="167"/>
      <c r="AM203" s="161"/>
      <c r="AN203" s="224"/>
      <c r="AO203" s="105"/>
      <c r="AS203" s="155"/>
      <c r="AT203" s="155"/>
    </row>
    <row r="204" spans="1:46" s="103" customFormat="1" ht="11.25">
      <c r="A204" s="146"/>
      <c r="B204" s="146"/>
      <c r="D204" s="104"/>
      <c r="E204" s="114"/>
      <c r="F204" s="169"/>
      <c r="G204" s="99"/>
      <c r="H204" s="99"/>
      <c r="I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99"/>
      <c r="AN204" s="100"/>
      <c r="AO204" s="105"/>
      <c r="AS204" s="155"/>
      <c r="AT204" s="155"/>
    </row>
    <row r="205" spans="1:46" s="103" customFormat="1" ht="11.25">
      <c r="A205" s="146"/>
      <c r="B205" s="146"/>
      <c r="C205" s="135" t="s">
        <v>604</v>
      </c>
      <c r="D205" s="104"/>
      <c r="E205" s="171" t="s">
        <v>325</v>
      </c>
      <c r="F205" s="166" t="s">
        <v>194</v>
      </c>
      <c r="G205" s="119">
        <f aca="true" t="shared" si="79" ref="G205:Z205">SUM(G206:G207)</f>
        <v>0</v>
      </c>
      <c r="H205" s="119">
        <f t="shared" si="79"/>
        <v>0</v>
      </c>
      <c r="I205" s="119">
        <f t="shared" si="79"/>
        <v>0</v>
      </c>
      <c r="J205" s="119">
        <f t="shared" si="79"/>
        <v>0</v>
      </c>
      <c r="K205" s="119">
        <f t="shared" si="79"/>
        <v>0</v>
      </c>
      <c r="L205" s="119">
        <f t="shared" si="79"/>
        <v>0</v>
      </c>
      <c r="M205" s="119">
        <f t="shared" si="79"/>
        <v>0</v>
      </c>
      <c r="N205" s="119">
        <f t="shared" si="79"/>
        <v>0</v>
      </c>
      <c r="O205" s="119">
        <f t="shared" si="79"/>
        <v>0</v>
      </c>
      <c r="P205" s="119">
        <f t="shared" si="79"/>
        <v>0</v>
      </c>
      <c r="Q205" s="119">
        <f t="shared" si="79"/>
        <v>0</v>
      </c>
      <c r="R205" s="119">
        <f t="shared" si="79"/>
        <v>0</v>
      </c>
      <c r="S205" s="119">
        <f t="shared" si="79"/>
        <v>0</v>
      </c>
      <c r="T205" s="119">
        <f t="shared" si="79"/>
        <v>0</v>
      </c>
      <c r="U205" s="119">
        <f t="shared" si="79"/>
        <v>0</v>
      </c>
      <c r="V205" s="119">
        <f t="shared" si="79"/>
        <v>0</v>
      </c>
      <c r="W205" s="119">
        <f t="shared" si="79"/>
        <v>0</v>
      </c>
      <c r="X205" s="119">
        <f t="shared" si="79"/>
        <v>0</v>
      </c>
      <c r="Y205" s="119">
        <f t="shared" si="79"/>
        <v>0</v>
      </c>
      <c r="Z205" s="119">
        <f t="shared" si="79"/>
        <v>0</v>
      </c>
      <c r="AA205" s="230"/>
      <c r="AB205" s="230"/>
      <c r="AC205" s="230"/>
      <c r="AD205" s="230"/>
      <c r="AE205" s="230"/>
      <c r="AF205" s="230"/>
      <c r="AG205" s="230"/>
      <c r="AH205" s="119">
        <f>SUM(AH206:AH207)</f>
        <v>0</v>
      </c>
      <c r="AI205" s="230"/>
      <c r="AJ205" s="230"/>
      <c r="AK205" s="230"/>
      <c r="AL205" s="230"/>
      <c r="AM205" s="119">
        <f>SUM(AM206:AM207)</f>
        <v>0</v>
      </c>
      <c r="AN205" s="232"/>
      <c r="AO205" s="105"/>
      <c r="AS205" s="155"/>
      <c r="AT205" s="155"/>
    </row>
    <row r="206" spans="1:46" s="103" customFormat="1" ht="11.25" hidden="1">
      <c r="A206" s="146"/>
      <c r="B206" s="146"/>
      <c r="D206" s="104"/>
      <c r="E206" s="160" t="s">
        <v>326</v>
      </c>
      <c r="F206" s="173"/>
      <c r="G206" s="161"/>
      <c r="H206" s="161"/>
      <c r="I206" s="161"/>
      <c r="J206" s="161"/>
      <c r="K206" s="161"/>
      <c r="L206" s="161"/>
      <c r="M206" s="161"/>
      <c r="N206" s="161"/>
      <c r="O206" s="161"/>
      <c r="P206" s="161"/>
      <c r="Q206" s="161"/>
      <c r="R206" s="161"/>
      <c r="S206" s="161"/>
      <c r="T206" s="161"/>
      <c r="U206" s="161"/>
      <c r="V206" s="161"/>
      <c r="W206" s="161"/>
      <c r="X206" s="161"/>
      <c r="Y206" s="161"/>
      <c r="Z206" s="161"/>
      <c r="AA206" s="167"/>
      <c r="AB206" s="167"/>
      <c r="AC206" s="167"/>
      <c r="AD206" s="167"/>
      <c r="AE206" s="167"/>
      <c r="AF206" s="167"/>
      <c r="AG206" s="167"/>
      <c r="AH206" s="161"/>
      <c r="AI206" s="167"/>
      <c r="AJ206" s="167"/>
      <c r="AK206" s="167"/>
      <c r="AL206" s="167"/>
      <c r="AM206" s="161"/>
      <c r="AN206" s="224"/>
      <c r="AO206" s="105"/>
      <c r="AS206" s="155"/>
      <c r="AT206" s="155"/>
    </row>
    <row r="207" spans="1:46" s="103" customFormat="1" ht="11.25">
      <c r="A207" s="146"/>
      <c r="B207" s="146"/>
      <c r="D207" s="104"/>
      <c r="E207" s="114"/>
      <c r="F207" s="169"/>
      <c r="G207" s="99"/>
      <c r="H207" s="99"/>
      <c r="I207" s="99"/>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100"/>
      <c r="AO207" s="105"/>
      <c r="AS207" s="155"/>
      <c r="AT207" s="155"/>
    </row>
    <row r="208" spans="1:46" s="103" customFormat="1" ht="11.25">
      <c r="A208" s="146"/>
      <c r="B208" s="146"/>
      <c r="C208" s="135" t="s">
        <v>604</v>
      </c>
      <c r="D208" s="104"/>
      <c r="E208" s="171" t="s">
        <v>327</v>
      </c>
      <c r="F208" s="166" t="s">
        <v>230</v>
      </c>
      <c r="G208" s="119">
        <f aca="true" t="shared" si="80" ref="G208:Z208">SUM(G209:G210)</f>
        <v>0</v>
      </c>
      <c r="H208" s="119">
        <f t="shared" si="80"/>
        <v>0</v>
      </c>
      <c r="I208" s="119">
        <f t="shared" si="80"/>
        <v>0</v>
      </c>
      <c r="J208" s="119">
        <f t="shared" si="80"/>
        <v>0</v>
      </c>
      <c r="K208" s="119">
        <f t="shared" si="80"/>
        <v>0</v>
      </c>
      <c r="L208" s="119">
        <f t="shared" si="80"/>
        <v>0</v>
      </c>
      <c r="M208" s="119">
        <f t="shared" si="80"/>
        <v>0</v>
      </c>
      <c r="N208" s="119">
        <f t="shared" si="80"/>
        <v>0</v>
      </c>
      <c r="O208" s="119">
        <f t="shared" si="80"/>
        <v>0</v>
      </c>
      <c r="P208" s="119">
        <f t="shared" si="80"/>
        <v>0</v>
      </c>
      <c r="Q208" s="119">
        <f t="shared" si="80"/>
        <v>0</v>
      </c>
      <c r="R208" s="119">
        <f t="shared" si="80"/>
        <v>0</v>
      </c>
      <c r="S208" s="119">
        <f t="shared" si="80"/>
        <v>0</v>
      </c>
      <c r="T208" s="119">
        <f t="shared" si="80"/>
        <v>0</v>
      </c>
      <c r="U208" s="119">
        <f t="shared" si="80"/>
        <v>0</v>
      </c>
      <c r="V208" s="119">
        <f t="shared" si="80"/>
        <v>0</v>
      </c>
      <c r="W208" s="119">
        <f t="shared" si="80"/>
        <v>0</v>
      </c>
      <c r="X208" s="119">
        <f t="shared" si="80"/>
        <v>0</v>
      </c>
      <c r="Y208" s="119">
        <f t="shared" si="80"/>
        <v>0</v>
      </c>
      <c r="Z208" s="119">
        <f t="shared" si="80"/>
        <v>0</v>
      </c>
      <c r="AA208" s="230"/>
      <c r="AB208" s="230"/>
      <c r="AC208" s="230"/>
      <c r="AD208" s="230"/>
      <c r="AE208" s="230"/>
      <c r="AF208" s="230"/>
      <c r="AG208" s="230"/>
      <c r="AH208" s="119">
        <f>SUM(AH209:AH210)</f>
        <v>0</v>
      </c>
      <c r="AI208" s="230"/>
      <c r="AJ208" s="230"/>
      <c r="AK208" s="230"/>
      <c r="AL208" s="230"/>
      <c r="AM208" s="119">
        <f>SUM(AM209:AM210)</f>
        <v>0</v>
      </c>
      <c r="AN208" s="232"/>
      <c r="AO208" s="105"/>
      <c r="AS208" s="155"/>
      <c r="AT208" s="155"/>
    </row>
    <row r="209" spans="1:46" s="103" customFormat="1" ht="11.25" hidden="1">
      <c r="A209" s="146"/>
      <c r="B209" s="146"/>
      <c r="D209" s="104"/>
      <c r="E209" s="160" t="s">
        <v>328</v>
      </c>
      <c r="F209" s="173"/>
      <c r="G209" s="161"/>
      <c r="H209" s="161"/>
      <c r="I209" s="161"/>
      <c r="J209" s="161"/>
      <c r="K209" s="161"/>
      <c r="L209" s="161"/>
      <c r="M209" s="161"/>
      <c r="N209" s="161"/>
      <c r="O209" s="161"/>
      <c r="P209" s="161"/>
      <c r="Q209" s="161"/>
      <c r="R209" s="161"/>
      <c r="S209" s="161"/>
      <c r="T209" s="161"/>
      <c r="U209" s="161"/>
      <c r="V209" s="161"/>
      <c r="W209" s="161"/>
      <c r="X209" s="161"/>
      <c r="Y209" s="161"/>
      <c r="Z209" s="161"/>
      <c r="AA209" s="167"/>
      <c r="AB209" s="167"/>
      <c r="AC209" s="167"/>
      <c r="AD209" s="167"/>
      <c r="AE209" s="167"/>
      <c r="AF209" s="167"/>
      <c r="AG209" s="167"/>
      <c r="AH209" s="161"/>
      <c r="AI209" s="167"/>
      <c r="AJ209" s="167"/>
      <c r="AK209" s="167"/>
      <c r="AL209" s="167"/>
      <c r="AM209" s="161"/>
      <c r="AN209" s="224"/>
      <c r="AO209" s="105"/>
      <c r="AS209" s="155"/>
      <c r="AT209" s="155"/>
    </row>
    <row r="210" spans="1:46" s="103" customFormat="1" ht="11.25">
      <c r="A210" s="146"/>
      <c r="B210" s="146"/>
      <c r="D210" s="104"/>
      <c r="E210" s="114"/>
      <c r="F210" s="169"/>
      <c r="G210" s="99"/>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100"/>
      <c r="AO210" s="105"/>
      <c r="AS210" s="155"/>
      <c r="AT210" s="155"/>
    </row>
    <row r="211" spans="1:46" s="103" customFormat="1" ht="11.25">
      <c r="A211" s="146"/>
      <c r="B211" s="146"/>
      <c r="C211" s="135" t="s">
        <v>604</v>
      </c>
      <c r="D211" s="104"/>
      <c r="E211" s="171" t="s">
        <v>329</v>
      </c>
      <c r="F211" s="165" t="s">
        <v>200</v>
      </c>
      <c r="G211" s="119">
        <f aca="true" t="shared" si="81" ref="G211:Z211">G212+G215+G218+G221</f>
        <v>0</v>
      </c>
      <c r="H211" s="119">
        <f t="shared" si="81"/>
        <v>0</v>
      </c>
      <c r="I211" s="119">
        <f t="shared" si="81"/>
        <v>0</v>
      </c>
      <c r="J211" s="119">
        <f t="shared" si="81"/>
        <v>0</v>
      </c>
      <c r="K211" s="119">
        <f t="shared" si="81"/>
        <v>0</v>
      </c>
      <c r="L211" s="119">
        <f t="shared" si="81"/>
        <v>0</v>
      </c>
      <c r="M211" s="119">
        <f t="shared" si="81"/>
        <v>0</v>
      </c>
      <c r="N211" s="119">
        <f t="shared" si="81"/>
        <v>0</v>
      </c>
      <c r="O211" s="119">
        <f t="shared" si="81"/>
        <v>0</v>
      </c>
      <c r="P211" s="119">
        <f t="shared" si="81"/>
        <v>0</v>
      </c>
      <c r="Q211" s="119">
        <f t="shared" si="81"/>
        <v>0</v>
      </c>
      <c r="R211" s="119">
        <f t="shared" si="81"/>
        <v>0</v>
      </c>
      <c r="S211" s="119">
        <f t="shared" si="81"/>
        <v>0</v>
      </c>
      <c r="T211" s="119">
        <f t="shared" si="81"/>
        <v>0</v>
      </c>
      <c r="U211" s="119">
        <f t="shared" si="81"/>
        <v>0</v>
      </c>
      <c r="V211" s="119">
        <f t="shared" si="81"/>
        <v>0</v>
      </c>
      <c r="W211" s="119">
        <f t="shared" si="81"/>
        <v>0</v>
      </c>
      <c r="X211" s="119">
        <f t="shared" si="81"/>
        <v>0</v>
      </c>
      <c r="Y211" s="119">
        <f t="shared" si="81"/>
        <v>0</v>
      </c>
      <c r="Z211" s="119">
        <f t="shared" si="81"/>
        <v>0</v>
      </c>
      <c r="AA211" s="230"/>
      <c r="AB211" s="230"/>
      <c r="AC211" s="230"/>
      <c r="AD211" s="230"/>
      <c r="AE211" s="230"/>
      <c r="AF211" s="230"/>
      <c r="AG211" s="230"/>
      <c r="AH211" s="119">
        <f>AH212+AH215+AH218+AH221</f>
        <v>0</v>
      </c>
      <c r="AI211" s="230"/>
      <c r="AJ211" s="230"/>
      <c r="AK211" s="230"/>
      <c r="AL211" s="230"/>
      <c r="AM211" s="119">
        <f>AM212+AM215+AM218+AM221</f>
        <v>0</v>
      </c>
      <c r="AN211" s="232"/>
      <c r="AO211" s="105"/>
      <c r="AS211" s="155"/>
      <c r="AT211" s="155"/>
    </row>
    <row r="212" spans="1:46" s="103" customFormat="1" ht="11.25">
      <c r="A212" s="146"/>
      <c r="B212" s="146"/>
      <c r="C212" s="135" t="s">
        <v>604</v>
      </c>
      <c r="D212" s="104"/>
      <c r="E212" s="171" t="s">
        <v>330</v>
      </c>
      <c r="F212" s="166" t="s">
        <v>207</v>
      </c>
      <c r="G212" s="119">
        <f aca="true" t="shared" si="82" ref="G212:Z212">SUM(G213:G214)</f>
        <v>0</v>
      </c>
      <c r="H212" s="119">
        <f t="shared" si="82"/>
        <v>0</v>
      </c>
      <c r="I212" s="119">
        <f t="shared" si="82"/>
        <v>0</v>
      </c>
      <c r="J212" s="119">
        <f t="shared" si="82"/>
        <v>0</v>
      </c>
      <c r="K212" s="119">
        <f t="shared" si="82"/>
        <v>0</v>
      </c>
      <c r="L212" s="119">
        <f t="shared" si="82"/>
        <v>0</v>
      </c>
      <c r="M212" s="119">
        <f t="shared" si="82"/>
        <v>0</v>
      </c>
      <c r="N212" s="119">
        <f t="shared" si="82"/>
        <v>0</v>
      </c>
      <c r="O212" s="119">
        <f t="shared" si="82"/>
        <v>0</v>
      </c>
      <c r="P212" s="119">
        <f t="shared" si="82"/>
        <v>0</v>
      </c>
      <c r="Q212" s="119">
        <f t="shared" si="82"/>
        <v>0</v>
      </c>
      <c r="R212" s="119">
        <f t="shared" si="82"/>
        <v>0</v>
      </c>
      <c r="S212" s="119">
        <f t="shared" si="82"/>
        <v>0</v>
      </c>
      <c r="T212" s="119">
        <f t="shared" si="82"/>
        <v>0</v>
      </c>
      <c r="U212" s="119">
        <f t="shared" si="82"/>
        <v>0</v>
      </c>
      <c r="V212" s="119">
        <f t="shared" si="82"/>
        <v>0</v>
      </c>
      <c r="W212" s="119">
        <f t="shared" si="82"/>
        <v>0</v>
      </c>
      <c r="X212" s="119">
        <f t="shared" si="82"/>
        <v>0</v>
      </c>
      <c r="Y212" s="119">
        <f t="shared" si="82"/>
        <v>0</v>
      </c>
      <c r="Z212" s="119">
        <f t="shared" si="82"/>
        <v>0</v>
      </c>
      <c r="AA212" s="230"/>
      <c r="AB212" s="230"/>
      <c r="AC212" s="230"/>
      <c r="AD212" s="230"/>
      <c r="AE212" s="230"/>
      <c r="AF212" s="230"/>
      <c r="AG212" s="230"/>
      <c r="AH212" s="119">
        <f>SUM(AH213:AH214)</f>
        <v>0</v>
      </c>
      <c r="AI212" s="230"/>
      <c r="AJ212" s="230"/>
      <c r="AK212" s="230"/>
      <c r="AL212" s="230"/>
      <c r="AM212" s="119">
        <f>SUM(AM213:AM214)</f>
        <v>0</v>
      </c>
      <c r="AN212" s="232"/>
      <c r="AO212" s="105"/>
      <c r="AS212" s="155"/>
      <c r="AT212" s="155"/>
    </row>
    <row r="213" spans="1:46" s="103" customFormat="1" ht="11.25" hidden="1">
      <c r="A213" s="146"/>
      <c r="B213" s="146"/>
      <c r="C213" s="135"/>
      <c r="D213" s="104"/>
      <c r="E213" s="160" t="s">
        <v>331</v>
      </c>
      <c r="F213" s="173"/>
      <c r="G213" s="161"/>
      <c r="H213" s="161"/>
      <c r="I213" s="161"/>
      <c r="J213" s="161"/>
      <c r="K213" s="161"/>
      <c r="L213" s="161"/>
      <c r="M213" s="161"/>
      <c r="N213" s="161"/>
      <c r="O213" s="161"/>
      <c r="P213" s="161"/>
      <c r="Q213" s="161"/>
      <c r="R213" s="161"/>
      <c r="S213" s="161"/>
      <c r="T213" s="161"/>
      <c r="U213" s="161"/>
      <c r="V213" s="161"/>
      <c r="W213" s="161"/>
      <c r="X213" s="161"/>
      <c r="Y213" s="161"/>
      <c r="Z213" s="161"/>
      <c r="AA213" s="167"/>
      <c r="AB213" s="167"/>
      <c r="AC213" s="167"/>
      <c r="AD213" s="167"/>
      <c r="AE213" s="167"/>
      <c r="AF213" s="167"/>
      <c r="AG213" s="167"/>
      <c r="AH213" s="161"/>
      <c r="AI213" s="167"/>
      <c r="AJ213" s="167"/>
      <c r="AK213" s="167"/>
      <c r="AL213" s="167"/>
      <c r="AM213" s="161"/>
      <c r="AN213" s="224"/>
      <c r="AO213" s="105"/>
      <c r="AS213" s="155"/>
      <c r="AT213" s="155"/>
    </row>
    <row r="214" spans="1:46" s="103" customFormat="1" ht="11.25">
      <c r="A214" s="146"/>
      <c r="B214" s="146"/>
      <c r="D214" s="104"/>
      <c r="E214" s="114"/>
      <c r="F214" s="16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99"/>
      <c r="AN214" s="100"/>
      <c r="AO214" s="105"/>
      <c r="AS214" s="155"/>
      <c r="AT214" s="155"/>
    </row>
    <row r="215" spans="1:46" s="103" customFormat="1" ht="11.25">
      <c r="A215" s="146"/>
      <c r="B215" s="146"/>
      <c r="C215" s="135" t="s">
        <v>604</v>
      </c>
      <c r="D215" s="104"/>
      <c r="E215" s="171" t="s">
        <v>332</v>
      </c>
      <c r="F215" s="166" t="s">
        <v>208</v>
      </c>
      <c r="G215" s="119">
        <f aca="true" t="shared" si="83" ref="G215:Z215">SUM(G216:G217)</f>
        <v>0</v>
      </c>
      <c r="H215" s="119">
        <f t="shared" si="83"/>
        <v>0</v>
      </c>
      <c r="I215" s="119">
        <f t="shared" si="83"/>
        <v>0</v>
      </c>
      <c r="J215" s="119">
        <f t="shared" si="83"/>
        <v>0</v>
      </c>
      <c r="K215" s="119">
        <f t="shared" si="83"/>
        <v>0</v>
      </c>
      <c r="L215" s="119">
        <f t="shared" si="83"/>
        <v>0</v>
      </c>
      <c r="M215" s="119">
        <f t="shared" si="83"/>
        <v>0</v>
      </c>
      <c r="N215" s="119">
        <f t="shared" si="83"/>
        <v>0</v>
      </c>
      <c r="O215" s="119">
        <f t="shared" si="83"/>
        <v>0</v>
      </c>
      <c r="P215" s="119">
        <f t="shared" si="83"/>
        <v>0</v>
      </c>
      <c r="Q215" s="119">
        <f t="shared" si="83"/>
        <v>0</v>
      </c>
      <c r="R215" s="119">
        <f t="shared" si="83"/>
        <v>0</v>
      </c>
      <c r="S215" s="119">
        <f t="shared" si="83"/>
        <v>0</v>
      </c>
      <c r="T215" s="119">
        <f t="shared" si="83"/>
        <v>0</v>
      </c>
      <c r="U215" s="119">
        <f t="shared" si="83"/>
        <v>0</v>
      </c>
      <c r="V215" s="119">
        <f t="shared" si="83"/>
        <v>0</v>
      </c>
      <c r="W215" s="119">
        <f t="shared" si="83"/>
        <v>0</v>
      </c>
      <c r="X215" s="119">
        <f t="shared" si="83"/>
        <v>0</v>
      </c>
      <c r="Y215" s="119">
        <f t="shared" si="83"/>
        <v>0</v>
      </c>
      <c r="Z215" s="119">
        <f t="shared" si="83"/>
        <v>0</v>
      </c>
      <c r="AA215" s="230"/>
      <c r="AB215" s="230"/>
      <c r="AC215" s="230"/>
      <c r="AD215" s="230"/>
      <c r="AE215" s="230"/>
      <c r="AF215" s="230"/>
      <c r="AG215" s="230"/>
      <c r="AH215" s="119">
        <f>SUM(AH216:AH217)</f>
        <v>0</v>
      </c>
      <c r="AI215" s="230"/>
      <c r="AJ215" s="230"/>
      <c r="AK215" s="230"/>
      <c r="AL215" s="230"/>
      <c r="AM215" s="119">
        <f>SUM(AM216:AM217)</f>
        <v>0</v>
      </c>
      <c r="AN215" s="232"/>
      <c r="AO215" s="105"/>
      <c r="AS215" s="155"/>
      <c r="AT215" s="155"/>
    </row>
    <row r="216" spans="1:46" s="103" customFormat="1" ht="11.25" hidden="1">
      <c r="A216" s="146"/>
      <c r="B216" s="146"/>
      <c r="C216" s="135"/>
      <c r="D216" s="104"/>
      <c r="E216" s="160" t="s">
        <v>333</v>
      </c>
      <c r="F216" s="173"/>
      <c r="G216" s="161"/>
      <c r="H216" s="161"/>
      <c r="I216" s="161"/>
      <c r="J216" s="161"/>
      <c r="K216" s="161"/>
      <c r="L216" s="161"/>
      <c r="M216" s="161"/>
      <c r="N216" s="161"/>
      <c r="O216" s="161"/>
      <c r="P216" s="161"/>
      <c r="Q216" s="161"/>
      <c r="R216" s="161"/>
      <c r="S216" s="161"/>
      <c r="T216" s="161"/>
      <c r="U216" s="161"/>
      <c r="V216" s="161"/>
      <c r="W216" s="161"/>
      <c r="X216" s="161"/>
      <c r="Y216" s="161"/>
      <c r="Z216" s="161"/>
      <c r="AA216" s="167"/>
      <c r="AB216" s="167"/>
      <c r="AC216" s="167"/>
      <c r="AD216" s="167"/>
      <c r="AE216" s="167"/>
      <c r="AF216" s="167"/>
      <c r="AG216" s="167"/>
      <c r="AH216" s="161"/>
      <c r="AI216" s="167"/>
      <c r="AJ216" s="167"/>
      <c r="AK216" s="167"/>
      <c r="AL216" s="167"/>
      <c r="AM216" s="161"/>
      <c r="AN216" s="224"/>
      <c r="AO216" s="105"/>
      <c r="AS216" s="155"/>
      <c r="AT216" s="155"/>
    </row>
    <row r="217" spans="1:46" s="103" customFormat="1" ht="11.25">
      <c r="A217" s="146"/>
      <c r="B217" s="146"/>
      <c r="D217" s="104"/>
      <c r="E217" s="114"/>
      <c r="F217" s="16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99"/>
      <c r="AN217" s="100"/>
      <c r="AO217" s="105"/>
      <c r="AS217" s="155"/>
      <c r="AT217" s="155"/>
    </row>
    <row r="218" spans="1:46" s="103" customFormat="1" ht="11.25">
      <c r="A218" s="146"/>
      <c r="B218" s="146"/>
      <c r="C218" s="135" t="s">
        <v>604</v>
      </c>
      <c r="D218" s="104"/>
      <c r="E218" s="171" t="s">
        <v>334</v>
      </c>
      <c r="F218" s="166" t="s">
        <v>211</v>
      </c>
      <c r="G218" s="119">
        <f aca="true" t="shared" si="84" ref="G218:Z218">SUM(G219:G220)</f>
        <v>0</v>
      </c>
      <c r="H218" s="119">
        <f t="shared" si="84"/>
        <v>0</v>
      </c>
      <c r="I218" s="119">
        <f t="shared" si="84"/>
        <v>0</v>
      </c>
      <c r="J218" s="119">
        <f t="shared" si="84"/>
        <v>0</v>
      </c>
      <c r="K218" s="119">
        <f t="shared" si="84"/>
        <v>0</v>
      </c>
      <c r="L218" s="119">
        <f t="shared" si="84"/>
        <v>0</v>
      </c>
      <c r="M218" s="119">
        <f t="shared" si="84"/>
        <v>0</v>
      </c>
      <c r="N218" s="119">
        <f t="shared" si="84"/>
        <v>0</v>
      </c>
      <c r="O218" s="119">
        <f t="shared" si="84"/>
        <v>0</v>
      </c>
      <c r="P218" s="119">
        <f t="shared" si="84"/>
        <v>0</v>
      </c>
      <c r="Q218" s="119">
        <f t="shared" si="84"/>
        <v>0</v>
      </c>
      <c r="R218" s="119">
        <f t="shared" si="84"/>
        <v>0</v>
      </c>
      <c r="S218" s="119">
        <f t="shared" si="84"/>
        <v>0</v>
      </c>
      <c r="T218" s="119">
        <f t="shared" si="84"/>
        <v>0</v>
      </c>
      <c r="U218" s="119">
        <f t="shared" si="84"/>
        <v>0</v>
      </c>
      <c r="V218" s="119">
        <f t="shared" si="84"/>
        <v>0</v>
      </c>
      <c r="W218" s="119">
        <f t="shared" si="84"/>
        <v>0</v>
      </c>
      <c r="X218" s="119">
        <f t="shared" si="84"/>
        <v>0</v>
      </c>
      <c r="Y218" s="119">
        <f t="shared" si="84"/>
        <v>0</v>
      </c>
      <c r="Z218" s="119">
        <f t="shared" si="84"/>
        <v>0</v>
      </c>
      <c r="AA218" s="230"/>
      <c r="AB218" s="230"/>
      <c r="AC218" s="230"/>
      <c r="AD218" s="230"/>
      <c r="AE218" s="230"/>
      <c r="AF218" s="230"/>
      <c r="AG218" s="230"/>
      <c r="AH218" s="119">
        <f>SUM(AH219:AH220)</f>
        <v>0</v>
      </c>
      <c r="AI218" s="230"/>
      <c r="AJ218" s="230"/>
      <c r="AK218" s="230"/>
      <c r="AL218" s="230"/>
      <c r="AM218" s="119">
        <f>SUM(AM219:AM220)</f>
        <v>0</v>
      </c>
      <c r="AN218" s="232"/>
      <c r="AO218" s="105"/>
      <c r="AS218" s="155"/>
      <c r="AT218" s="155"/>
    </row>
    <row r="219" spans="1:46" s="103" customFormat="1" ht="11.25" hidden="1">
      <c r="A219" s="146"/>
      <c r="B219" s="146"/>
      <c r="C219" s="135"/>
      <c r="D219" s="104"/>
      <c r="E219" s="160" t="s">
        <v>335</v>
      </c>
      <c r="F219" s="173"/>
      <c r="G219" s="161"/>
      <c r="H219" s="161"/>
      <c r="I219" s="161"/>
      <c r="J219" s="161"/>
      <c r="K219" s="161"/>
      <c r="L219" s="161"/>
      <c r="M219" s="161"/>
      <c r="N219" s="161"/>
      <c r="O219" s="161"/>
      <c r="P219" s="161"/>
      <c r="Q219" s="161"/>
      <c r="R219" s="161"/>
      <c r="S219" s="161"/>
      <c r="T219" s="161"/>
      <c r="U219" s="161"/>
      <c r="V219" s="161"/>
      <c r="W219" s="161"/>
      <c r="X219" s="161"/>
      <c r="Y219" s="161"/>
      <c r="Z219" s="161"/>
      <c r="AA219" s="167"/>
      <c r="AB219" s="167"/>
      <c r="AC219" s="167"/>
      <c r="AD219" s="167"/>
      <c r="AE219" s="167"/>
      <c r="AF219" s="167"/>
      <c r="AG219" s="167"/>
      <c r="AH219" s="161"/>
      <c r="AI219" s="167"/>
      <c r="AJ219" s="167"/>
      <c r="AK219" s="167"/>
      <c r="AL219" s="167"/>
      <c r="AM219" s="161"/>
      <c r="AN219" s="224"/>
      <c r="AO219" s="105"/>
      <c r="AS219" s="155"/>
      <c r="AT219" s="155"/>
    </row>
    <row r="220" spans="1:46" s="103" customFormat="1" ht="11.25">
      <c r="A220" s="146"/>
      <c r="B220" s="146"/>
      <c r="D220" s="104"/>
      <c r="E220" s="114"/>
      <c r="F220" s="16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c r="AN220" s="100"/>
      <c r="AO220" s="105"/>
      <c r="AS220" s="155"/>
      <c r="AT220" s="155"/>
    </row>
    <row r="221" spans="1:46" s="103" customFormat="1" ht="11.25">
      <c r="A221" s="146"/>
      <c r="B221" s="146"/>
      <c r="C221" s="135" t="s">
        <v>604</v>
      </c>
      <c r="D221" s="104"/>
      <c r="E221" s="171" t="s">
        <v>723</v>
      </c>
      <c r="F221" s="166" t="s">
        <v>212</v>
      </c>
      <c r="G221" s="119">
        <f aca="true" t="shared" si="85" ref="G221:Z221">SUM(G222:G223)</f>
        <v>0</v>
      </c>
      <c r="H221" s="119">
        <f t="shared" si="85"/>
        <v>0</v>
      </c>
      <c r="I221" s="119">
        <f t="shared" si="85"/>
        <v>0</v>
      </c>
      <c r="J221" s="119">
        <f t="shared" si="85"/>
        <v>0</v>
      </c>
      <c r="K221" s="119">
        <f t="shared" si="85"/>
        <v>0</v>
      </c>
      <c r="L221" s="119">
        <f t="shared" si="85"/>
        <v>0</v>
      </c>
      <c r="M221" s="119">
        <f t="shared" si="85"/>
        <v>0</v>
      </c>
      <c r="N221" s="119">
        <f t="shared" si="85"/>
        <v>0</v>
      </c>
      <c r="O221" s="119">
        <f t="shared" si="85"/>
        <v>0</v>
      </c>
      <c r="P221" s="119">
        <f t="shared" si="85"/>
        <v>0</v>
      </c>
      <c r="Q221" s="119">
        <f t="shared" si="85"/>
        <v>0</v>
      </c>
      <c r="R221" s="119">
        <f t="shared" si="85"/>
        <v>0</v>
      </c>
      <c r="S221" s="119">
        <f t="shared" si="85"/>
        <v>0</v>
      </c>
      <c r="T221" s="119">
        <f t="shared" si="85"/>
        <v>0</v>
      </c>
      <c r="U221" s="119">
        <f t="shared" si="85"/>
        <v>0</v>
      </c>
      <c r="V221" s="119">
        <f t="shared" si="85"/>
        <v>0</v>
      </c>
      <c r="W221" s="119">
        <f t="shared" si="85"/>
        <v>0</v>
      </c>
      <c r="X221" s="119">
        <f t="shared" si="85"/>
        <v>0</v>
      </c>
      <c r="Y221" s="119">
        <f t="shared" si="85"/>
        <v>0</v>
      </c>
      <c r="Z221" s="119">
        <f t="shared" si="85"/>
        <v>0</v>
      </c>
      <c r="AA221" s="230"/>
      <c r="AB221" s="230"/>
      <c r="AC221" s="230"/>
      <c r="AD221" s="230"/>
      <c r="AE221" s="230"/>
      <c r="AF221" s="230"/>
      <c r="AG221" s="230"/>
      <c r="AH221" s="119">
        <f>SUM(AH222:AH223)</f>
        <v>0</v>
      </c>
      <c r="AI221" s="230"/>
      <c r="AJ221" s="230"/>
      <c r="AK221" s="230"/>
      <c r="AL221" s="230"/>
      <c r="AM221" s="119">
        <f>SUM(AM222:AM223)</f>
        <v>0</v>
      </c>
      <c r="AN221" s="232"/>
      <c r="AO221" s="105"/>
      <c r="AS221" s="155"/>
      <c r="AT221" s="155"/>
    </row>
    <row r="222" spans="1:46" s="103" customFormat="1" ht="11.25" hidden="1">
      <c r="A222" s="146"/>
      <c r="B222" s="146"/>
      <c r="C222" s="135"/>
      <c r="D222" s="104"/>
      <c r="E222" s="160" t="s">
        <v>724</v>
      </c>
      <c r="F222" s="173"/>
      <c r="G222" s="161"/>
      <c r="H222" s="161"/>
      <c r="I222" s="161"/>
      <c r="J222" s="161"/>
      <c r="K222" s="161"/>
      <c r="L222" s="161"/>
      <c r="M222" s="161"/>
      <c r="N222" s="161"/>
      <c r="O222" s="161"/>
      <c r="P222" s="161"/>
      <c r="Q222" s="161"/>
      <c r="R222" s="161"/>
      <c r="S222" s="161"/>
      <c r="T222" s="161"/>
      <c r="U222" s="161"/>
      <c r="V222" s="161"/>
      <c r="W222" s="161"/>
      <c r="X222" s="161"/>
      <c r="Y222" s="161"/>
      <c r="Z222" s="161"/>
      <c r="AA222" s="167"/>
      <c r="AB222" s="167"/>
      <c r="AC222" s="167"/>
      <c r="AD222" s="167"/>
      <c r="AE222" s="167"/>
      <c r="AF222" s="167"/>
      <c r="AG222" s="167"/>
      <c r="AH222" s="161"/>
      <c r="AI222" s="167"/>
      <c r="AJ222" s="167"/>
      <c r="AK222" s="167"/>
      <c r="AL222" s="167"/>
      <c r="AM222" s="161"/>
      <c r="AN222" s="224"/>
      <c r="AO222" s="105"/>
      <c r="AS222" s="155"/>
      <c r="AT222" s="155"/>
    </row>
    <row r="223" spans="1:46" s="103" customFormat="1" ht="11.25">
      <c r="A223" s="146"/>
      <c r="B223" s="146"/>
      <c r="D223" s="104"/>
      <c r="E223" s="114"/>
      <c r="F223" s="16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c r="AN223" s="100"/>
      <c r="AO223" s="105"/>
      <c r="AS223" s="155"/>
      <c r="AT223" s="155"/>
    </row>
    <row r="224" spans="1:46" s="103" customFormat="1" ht="11.25">
      <c r="A224" s="146"/>
      <c r="B224" s="146"/>
      <c r="C224" s="135" t="s">
        <v>604</v>
      </c>
      <c r="D224" s="104"/>
      <c r="E224" s="225" t="s">
        <v>336</v>
      </c>
      <c r="F224" s="164" t="s">
        <v>213</v>
      </c>
      <c r="G224" s="119">
        <f aca="true" t="shared" si="86" ref="G224:Z224">G225+G228+G231</f>
        <v>0</v>
      </c>
      <c r="H224" s="119">
        <f t="shared" si="86"/>
        <v>0</v>
      </c>
      <c r="I224" s="119">
        <f t="shared" si="86"/>
        <v>0</v>
      </c>
      <c r="J224" s="119">
        <f t="shared" si="86"/>
        <v>0</v>
      </c>
      <c r="K224" s="119">
        <f t="shared" si="86"/>
        <v>0</v>
      </c>
      <c r="L224" s="119">
        <f t="shared" si="86"/>
        <v>0</v>
      </c>
      <c r="M224" s="119">
        <f t="shared" si="86"/>
        <v>0</v>
      </c>
      <c r="N224" s="119">
        <f t="shared" si="86"/>
        <v>0</v>
      </c>
      <c r="O224" s="119">
        <f t="shared" si="86"/>
        <v>0</v>
      </c>
      <c r="P224" s="119">
        <f t="shared" si="86"/>
        <v>0</v>
      </c>
      <c r="Q224" s="119">
        <f t="shared" si="86"/>
        <v>0</v>
      </c>
      <c r="R224" s="119">
        <f t="shared" si="86"/>
        <v>0</v>
      </c>
      <c r="S224" s="119">
        <f t="shared" si="86"/>
        <v>0</v>
      </c>
      <c r="T224" s="119">
        <f t="shared" si="86"/>
        <v>0</v>
      </c>
      <c r="U224" s="119">
        <f t="shared" si="86"/>
        <v>0</v>
      </c>
      <c r="V224" s="119">
        <f t="shared" si="86"/>
        <v>0</v>
      </c>
      <c r="W224" s="119">
        <f t="shared" si="86"/>
        <v>0</v>
      </c>
      <c r="X224" s="119">
        <f t="shared" si="86"/>
        <v>0</v>
      </c>
      <c r="Y224" s="119">
        <f t="shared" si="86"/>
        <v>0</v>
      </c>
      <c r="Z224" s="119">
        <f t="shared" si="86"/>
        <v>0</v>
      </c>
      <c r="AA224" s="230"/>
      <c r="AB224" s="230"/>
      <c r="AC224" s="230"/>
      <c r="AD224" s="230"/>
      <c r="AE224" s="230"/>
      <c r="AF224" s="230"/>
      <c r="AG224" s="230"/>
      <c r="AH224" s="119">
        <f>AH225+AH228+AH231</f>
        <v>0</v>
      </c>
      <c r="AI224" s="230"/>
      <c r="AJ224" s="230"/>
      <c r="AK224" s="230"/>
      <c r="AL224" s="230"/>
      <c r="AM224" s="119">
        <f>AM225+AM228+AM231</f>
        <v>0</v>
      </c>
      <c r="AN224" s="232"/>
      <c r="AO224" s="105"/>
      <c r="AS224" s="155"/>
      <c r="AT224" s="155"/>
    </row>
    <row r="225" spans="1:46" s="103" customFormat="1" ht="11.25">
      <c r="A225" s="146"/>
      <c r="B225" s="146"/>
      <c r="C225" s="135" t="s">
        <v>604</v>
      </c>
      <c r="D225" s="104"/>
      <c r="E225" s="225" t="s">
        <v>337</v>
      </c>
      <c r="F225" s="165" t="s">
        <v>215</v>
      </c>
      <c r="G225" s="119">
        <f aca="true" t="shared" si="87" ref="G225:Z225">SUM(G226:G227)</f>
        <v>0</v>
      </c>
      <c r="H225" s="119">
        <f t="shared" si="87"/>
        <v>0</v>
      </c>
      <c r="I225" s="119">
        <f t="shared" si="87"/>
        <v>0</v>
      </c>
      <c r="J225" s="119">
        <f t="shared" si="87"/>
        <v>0</v>
      </c>
      <c r="K225" s="119">
        <f t="shared" si="87"/>
        <v>0</v>
      </c>
      <c r="L225" s="119">
        <f t="shared" si="87"/>
        <v>0</v>
      </c>
      <c r="M225" s="119">
        <f t="shared" si="87"/>
        <v>0</v>
      </c>
      <c r="N225" s="119">
        <f t="shared" si="87"/>
        <v>0</v>
      </c>
      <c r="O225" s="119">
        <f t="shared" si="87"/>
        <v>0</v>
      </c>
      <c r="P225" s="119">
        <f t="shared" si="87"/>
        <v>0</v>
      </c>
      <c r="Q225" s="119">
        <f t="shared" si="87"/>
        <v>0</v>
      </c>
      <c r="R225" s="119">
        <f t="shared" si="87"/>
        <v>0</v>
      </c>
      <c r="S225" s="119">
        <f t="shared" si="87"/>
        <v>0</v>
      </c>
      <c r="T225" s="119">
        <f t="shared" si="87"/>
        <v>0</v>
      </c>
      <c r="U225" s="119">
        <f t="shared" si="87"/>
        <v>0</v>
      </c>
      <c r="V225" s="119">
        <f t="shared" si="87"/>
        <v>0</v>
      </c>
      <c r="W225" s="119">
        <f t="shared" si="87"/>
        <v>0</v>
      </c>
      <c r="X225" s="119">
        <f t="shared" si="87"/>
        <v>0</v>
      </c>
      <c r="Y225" s="119">
        <f t="shared" si="87"/>
        <v>0</v>
      </c>
      <c r="Z225" s="119">
        <f t="shared" si="87"/>
        <v>0</v>
      </c>
      <c r="AA225" s="230"/>
      <c r="AB225" s="230"/>
      <c r="AC225" s="230"/>
      <c r="AD225" s="230"/>
      <c r="AE225" s="230"/>
      <c r="AF225" s="230"/>
      <c r="AG225" s="230"/>
      <c r="AH225" s="119">
        <f>SUM(AH226:AH227)</f>
        <v>0</v>
      </c>
      <c r="AI225" s="230"/>
      <c r="AJ225" s="230"/>
      <c r="AK225" s="230"/>
      <c r="AL225" s="230"/>
      <c r="AM225" s="119">
        <f>SUM(AM226:AM227)</f>
        <v>0</v>
      </c>
      <c r="AN225" s="232"/>
      <c r="AO225" s="105"/>
      <c r="AS225" s="155"/>
      <c r="AT225" s="155"/>
    </row>
    <row r="226" spans="1:46" s="103" customFormat="1" ht="11.25" hidden="1">
      <c r="A226" s="146"/>
      <c r="B226" s="146"/>
      <c r="C226" s="135"/>
      <c r="D226" s="104"/>
      <c r="E226" s="160" t="s">
        <v>338</v>
      </c>
      <c r="F226" s="174"/>
      <c r="G226" s="161"/>
      <c r="H226" s="161"/>
      <c r="I226" s="161"/>
      <c r="J226" s="161"/>
      <c r="K226" s="161"/>
      <c r="L226" s="161"/>
      <c r="M226" s="161"/>
      <c r="N226" s="161"/>
      <c r="O226" s="161"/>
      <c r="P226" s="161"/>
      <c r="Q226" s="161"/>
      <c r="R226" s="161"/>
      <c r="S226" s="161"/>
      <c r="T226" s="161"/>
      <c r="U226" s="161"/>
      <c r="V226" s="161"/>
      <c r="W226" s="161"/>
      <c r="X226" s="161"/>
      <c r="Y226" s="161"/>
      <c r="Z226" s="161"/>
      <c r="AA226" s="167"/>
      <c r="AB226" s="167"/>
      <c r="AC226" s="167"/>
      <c r="AD226" s="167"/>
      <c r="AE226" s="167"/>
      <c r="AF226" s="167"/>
      <c r="AG226" s="167"/>
      <c r="AH226" s="161"/>
      <c r="AI226" s="167"/>
      <c r="AJ226" s="167"/>
      <c r="AK226" s="167"/>
      <c r="AL226" s="167"/>
      <c r="AM226" s="161"/>
      <c r="AN226" s="224"/>
      <c r="AO226" s="105"/>
      <c r="AS226" s="155"/>
      <c r="AT226" s="155"/>
    </row>
    <row r="227" spans="1:46" s="103" customFormat="1" ht="11.25">
      <c r="A227" s="146"/>
      <c r="B227" s="146"/>
      <c r="D227" s="104"/>
      <c r="E227" s="114"/>
      <c r="F227" s="172"/>
      <c r="G227" s="99"/>
      <c r="H227" s="99"/>
      <c r="I227" s="99"/>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c r="AG227" s="99"/>
      <c r="AH227" s="99"/>
      <c r="AI227" s="99"/>
      <c r="AJ227" s="99"/>
      <c r="AK227" s="99"/>
      <c r="AL227" s="99"/>
      <c r="AM227" s="99"/>
      <c r="AN227" s="100"/>
      <c r="AO227" s="105"/>
      <c r="AS227" s="155"/>
      <c r="AT227" s="155"/>
    </row>
    <row r="228" spans="1:46" s="103" customFormat="1" ht="11.25">
      <c r="A228" s="146"/>
      <c r="B228" s="146"/>
      <c r="C228" s="135" t="s">
        <v>604</v>
      </c>
      <c r="D228" s="104"/>
      <c r="E228" s="225" t="s">
        <v>339</v>
      </c>
      <c r="F228" s="165" t="s">
        <v>217</v>
      </c>
      <c r="G228" s="119">
        <f aca="true" t="shared" si="88" ref="G228:Z228">SUM(G229:G230)</f>
        <v>0</v>
      </c>
      <c r="H228" s="119">
        <f t="shared" si="88"/>
        <v>0</v>
      </c>
      <c r="I228" s="119">
        <f t="shared" si="88"/>
        <v>0</v>
      </c>
      <c r="J228" s="119">
        <f t="shared" si="88"/>
        <v>0</v>
      </c>
      <c r="K228" s="119">
        <f t="shared" si="88"/>
        <v>0</v>
      </c>
      <c r="L228" s="119">
        <f t="shared" si="88"/>
        <v>0</v>
      </c>
      <c r="M228" s="119">
        <f t="shared" si="88"/>
        <v>0</v>
      </c>
      <c r="N228" s="119">
        <f t="shared" si="88"/>
        <v>0</v>
      </c>
      <c r="O228" s="119">
        <f t="shared" si="88"/>
        <v>0</v>
      </c>
      <c r="P228" s="119">
        <f t="shared" si="88"/>
        <v>0</v>
      </c>
      <c r="Q228" s="119">
        <f t="shared" si="88"/>
        <v>0</v>
      </c>
      <c r="R228" s="119">
        <f t="shared" si="88"/>
        <v>0</v>
      </c>
      <c r="S228" s="119">
        <f t="shared" si="88"/>
        <v>0</v>
      </c>
      <c r="T228" s="119">
        <f t="shared" si="88"/>
        <v>0</v>
      </c>
      <c r="U228" s="119">
        <f t="shared" si="88"/>
        <v>0</v>
      </c>
      <c r="V228" s="119">
        <f t="shared" si="88"/>
        <v>0</v>
      </c>
      <c r="W228" s="119">
        <f t="shared" si="88"/>
        <v>0</v>
      </c>
      <c r="X228" s="119">
        <f t="shared" si="88"/>
        <v>0</v>
      </c>
      <c r="Y228" s="119">
        <f t="shared" si="88"/>
        <v>0</v>
      </c>
      <c r="Z228" s="119">
        <f t="shared" si="88"/>
        <v>0</v>
      </c>
      <c r="AA228" s="230"/>
      <c r="AB228" s="230"/>
      <c r="AC228" s="230"/>
      <c r="AD228" s="230"/>
      <c r="AE228" s="230"/>
      <c r="AF228" s="230"/>
      <c r="AG228" s="230"/>
      <c r="AH228" s="119">
        <f>SUM(AH229:AH230)</f>
        <v>0</v>
      </c>
      <c r="AI228" s="230"/>
      <c r="AJ228" s="230"/>
      <c r="AK228" s="230"/>
      <c r="AL228" s="230"/>
      <c r="AM228" s="119">
        <f>SUM(AM229:AM230)</f>
        <v>0</v>
      </c>
      <c r="AN228" s="232"/>
      <c r="AO228" s="105"/>
      <c r="AS228" s="155"/>
      <c r="AT228" s="155"/>
    </row>
    <row r="229" spans="1:46" s="103" customFormat="1" ht="11.25" hidden="1">
      <c r="A229" s="146"/>
      <c r="B229" s="146"/>
      <c r="C229" s="135"/>
      <c r="D229" s="104"/>
      <c r="E229" s="160" t="s">
        <v>340</v>
      </c>
      <c r="F229" s="174"/>
      <c r="G229" s="161"/>
      <c r="H229" s="161"/>
      <c r="I229" s="161"/>
      <c r="J229" s="161"/>
      <c r="K229" s="161"/>
      <c r="L229" s="161"/>
      <c r="M229" s="161"/>
      <c r="N229" s="161"/>
      <c r="O229" s="161"/>
      <c r="P229" s="161"/>
      <c r="Q229" s="161"/>
      <c r="R229" s="161"/>
      <c r="S229" s="161"/>
      <c r="T229" s="161"/>
      <c r="U229" s="161"/>
      <c r="V229" s="161"/>
      <c r="W229" s="161"/>
      <c r="X229" s="161"/>
      <c r="Y229" s="161"/>
      <c r="Z229" s="161"/>
      <c r="AA229" s="167"/>
      <c r="AB229" s="167"/>
      <c r="AC229" s="167"/>
      <c r="AD229" s="167"/>
      <c r="AE229" s="167"/>
      <c r="AF229" s="167"/>
      <c r="AG229" s="167"/>
      <c r="AH229" s="161"/>
      <c r="AI229" s="167"/>
      <c r="AJ229" s="167"/>
      <c r="AK229" s="167"/>
      <c r="AL229" s="167"/>
      <c r="AM229" s="161"/>
      <c r="AN229" s="224"/>
      <c r="AO229" s="105"/>
      <c r="AS229" s="155"/>
      <c r="AT229" s="155"/>
    </row>
    <row r="230" spans="1:46" s="103" customFormat="1" ht="11.25">
      <c r="A230" s="146"/>
      <c r="B230" s="146"/>
      <c r="D230" s="104"/>
      <c r="E230" s="114"/>
      <c r="F230" s="172"/>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100"/>
      <c r="AO230" s="105"/>
      <c r="AS230" s="155"/>
      <c r="AT230" s="155"/>
    </row>
    <row r="231" spans="1:46" s="103" customFormat="1" ht="11.25">
      <c r="A231" s="146"/>
      <c r="B231" s="146"/>
      <c r="C231" s="135" t="s">
        <v>604</v>
      </c>
      <c r="D231" s="104"/>
      <c r="E231" s="225" t="s">
        <v>341</v>
      </c>
      <c r="F231" s="165" t="s">
        <v>220</v>
      </c>
      <c r="G231" s="119">
        <f aca="true" t="shared" si="89" ref="G231:Z231">SUM(G232:G233)</f>
        <v>0</v>
      </c>
      <c r="H231" s="119">
        <f t="shared" si="89"/>
        <v>0</v>
      </c>
      <c r="I231" s="119">
        <f t="shared" si="89"/>
        <v>0</v>
      </c>
      <c r="J231" s="119">
        <f t="shared" si="89"/>
        <v>0</v>
      </c>
      <c r="K231" s="119">
        <f t="shared" si="89"/>
        <v>0</v>
      </c>
      <c r="L231" s="119">
        <f t="shared" si="89"/>
        <v>0</v>
      </c>
      <c r="M231" s="119">
        <f t="shared" si="89"/>
        <v>0</v>
      </c>
      <c r="N231" s="119">
        <f t="shared" si="89"/>
        <v>0</v>
      </c>
      <c r="O231" s="119">
        <f t="shared" si="89"/>
        <v>0</v>
      </c>
      <c r="P231" s="119">
        <f t="shared" si="89"/>
        <v>0</v>
      </c>
      <c r="Q231" s="119">
        <f t="shared" si="89"/>
        <v>0</v>
      </c>
      <c r="R231" s="119">
        <f t="shared" si="89"/>
        <v>0</v>
      </c>
      <c r="S231" s="119">
        <f t="shared" si="89"/>
        <v>0</v>
      </c>
      <c r="T231" s="119">
        <f t="shared" si="89"/>
        <v>0</v>
      </c>
      <c r="U231" s="119">
        <f t="shared" si="89"/>
        <v>0</v>
      </c>
      <c r="V231" s="119">
        <f t="shared" si="89"/>
        <v>0</v>
      </c>
      <c r="W231" s="119">
        <f t="shared" si="89"/>
        <v>0</v>
      </c>
      <c r="X231" s="119">
        <f t="shared" si="89"/>
        <v>0</v>
      </c>
      <c r="Y231" s="119">
        <f t="shared" si="89"/>
        <v>0</v>
      </c>
      <c r="Z231" s="119">
        <f t="shared" si="89"/>
        <v>0</v>
      </c>
      <c r="AA231" s="230"/>
      <c r="AB231" s="230"/>
      <c r="AC231" s="230"/>
      <c r="AD231" s="230"/>
      <c r="AE231" s="230"/>
      <c r="AF231" s="230"/>
      <c r="AG231" s="230"/>
      <c r="AH231" s="119">
        <f>SUM(AH232:AH233)</f>
        <v>0</v>
      </c>
      <c r="AI231" s="230"/>
      <c r="AJ231" s="230"/>
      <c r="AK231" s="230"/>
      <c r="AL231" s="230"/>
      <c r="AM231" s="119">
        <f>SUM(AM232:AM233)</f>
        <v>0</v>
      </c>
      <c r="AN231" s="232"/>
      <c r="AO231" s="105"/>
      <c r="AS231" s="155"/>
      <c r="AT231" s="155"/>
    </row>
    <row r="232" spans="1:46" s="103" customFormat="1" ht="11.25" hidden="1">
      <c r="A232" s="146"/>
      <c r="B232" s="146"/>
      <c r="C232" s="135"/>
      <c r="D232" s="104"/>
      <c r="E232" s="160" t="s">
        <v>342</v>
      </c>
      <c r="F232" s="174"/>
      <c r="G232" s="161"/>
      <c r="H232" s="161"/>
      <c r="I232" s="161"/>
      <c r="J232" s="161"/>
      <c r="K232" s="161"/>
      <c r="L232" s="161"/>
      <c r="M232" s="161"/>
      <c r="N232" s="161"/>
      <c r="O232" s="161"/>
      <c r="P232" s="161"/>
      <c r="Q232" s="161"/>
      <c r="R232" s="161"/>
      <c r="S232" s="161"/>
      <c r="T232" s="161"/>
      <c r="U232" s="161"/>
      <c r="V232" s="161"/>
      <c r="W232" s="161"/>
      <c r="X232" s="161"/>
      <c r="Y232" s="161"/>
      <c r="Z232" s="161"/>
      <c r="AA232" s="167"/>
      <c r="AB232" s="167"/>
      <c r="AC232" s="167"/>
      <c r="AD232" s="167"/>
      <c r="AE232" s="167"/>
      <c r="AF232" s="167"/>
      <c r="AG232" s="167"/>
      <c r="AH232" s="161"/>
      <c r="AI232" s="167"/>
      <c r="AJ232" s="167"/>
      <c r="AK232" s="167"/>
      <c r="AL232" s="167"/>
      <c r="AM232" s="161"/>
      <c r="AN232" s="224"/>
      <c r="AO232" s="105"/>
      <c r="AS232" s="155"/>
      <c r="AT232" s="155"/>
    </row>
    <row r="233" spans="1:46" s="103" customFormat="1" ht="11.25">
      <c r="A233" s="146"/>
      <c r="B233" s="146"/>
      <c r="D233" s="104"/>
      <c r="E233" s="114"/>
      <c r="F233" s="172"/>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c r="AN233" s="100"/>
      <c r="AO233" s="105"/>
      <c r="AS233" s="155"/>
      <c r="AT233" s="155"/>
    </row>
    <row r="234" spans="1:46" s="103" customFormat="1" ht="11.25">
      <c r="A234" s="146"/>
      <c r="B234" s="146"/>
      <c r="C234" s="135" t="s">
        <v>604</v>
      </c>
      <c r="D234" s="104"/>
      <c r="E234" s="225" t="s">
        <v>343</v>
      </c>
      <c r="F234" s="164" t="s">
        <v>222</v>
      </c>
      <c r="G234" s="119">
        <f aca="true" t="shared" si="90" ref="G234:Z234">SUM(G235:G236)</f>
        <v>0</v>
      </c>
      <c r="H234" s="119">
        <f t="shared" si="90"/>
        <v>0</v>
      </c>
      <c r="I234" s="119">
        <f t="shared" si="90"/>
        <v>0</v>
      </c>
      <c r="J234" s="119">
        <f t="shared" si="90"/>
        <v>0</v>
      </c>
      <c r="K234" s="119">
        <f t="shared" si="90"/>
        <v>0</v>
      </c>
      <c r="L234" s="119">
        <f t="shared" si="90"/>
        <v>0</v>
      </c>
      <c r="M234" s="119">
        <f t="shared" si="90"/>
        <v>0</v>
      </c>
      <c r="N234" s="119">
        <f t="shared" si="90"/>
        <v>0</v>
      </c>
      <c r="O234" s="119">
        <f t="shared" si="90"/>
        <v>0</v>
      </c>
      <c r="P234" s="119">
        <f t="shared" si="90"/>
        <v>0</v>
      </c>
      <c r="Q234" s="119">
        <f t="shared" si="90"/>
        <v>0</v>
      </c>
      <c r="R234" s="119">
        <f t="shared" si="90"/>
        <v>0</v>
      </c>
      <c r="S234" s="119">
        <f t="shared" si="90"/>
        <v>0</v>
      </c>
      <c r="T234" s="119">
        <f t="shared" si="90"/>
        <v>0</v>
      </c>
      <c r="U234" s="119">
        <f t="shared" si="90"/>
        <v>0</v>
      </c>
      <c r="V234" s="119">
        <f t="shared" si="90"/>
        <v>0</v>
      </c>
      <c r="W234" s="119">
        <f t="shared" si="90"/>
        <v>0</v>
      </c>
      <c r="X234" s="119">
        <f t="shared" si="90"/>
        <v>0</v>
      </c>
      <c r="Y234" s="119">
        <f t="shared" si="90"/>
        <v>0</v>
      </c>
      <c r="Z234" s="119">
        <f t="shared" si="90"/>
        <v>0</v>
      </c>
      <c r="AA234" s="230"/>
      <c r="AB234" s="230"/>
      <c r="AC234" s="230"/>
      <c r="AD234" s="230"/>
      <c r="AE234" s="230"/>
      <c r="AF234" s="230"/>
      <c r="AG234" s="230"/>
      <c r="AH234" s="119">
        <f>SUM(AH235:AH236)</f>
        <v>0</v>
      </c>
      <c r="AI234" s="230"/>
      <c r="AJ234" s="230"/>
      <c r="AK234" s="230"/>
      <c r="AL234" s="230"/>
      <c r="AM234" s="119">
        <f>SUM(AM235:AM236)</f>
        <v>0</v>
      </c>
      <c r="AN234" s="232"/>
      <c r="AO234" s="105"/>
      <c r="AS234" s="155"/>
      <c r="AT234" s="155"/>
    </row>
    <row r="235" spans="1:46" s="103" customFormat="1" ht="11.25" hidden="1">
      <c r="A235" s="146"/>
      <c r="B235" s="146"/>
      <c r="C235" s="135"/>
      <c r="D235" s="104"/>
      <c r="E235" s="160" t="s">
        <v>344</v>
      </c>
      <c r="F235" s="175"/>
      <c r="G235" s="161"/>
      <c r="H235" s="161"/>
      <c r="I235" s="161"/>
      <c r="J235" s="161"/>
      <c r="K235" s="161"/>
      <c r="L235" s="161"/>
      <c r="M235" s="161"/>
      <c r="N235" s="161"/>
      <c r="O235" s="161"/>
      <c r="P235" s="161"/>
      <c r="Q235" s="161"/>
      <c r="R235" s="161"/>
      <c r="S235" s="161"/>
      <c r="T235" s="161"/>
      <c r="U235" s="161"/>
      <c r="V235" s="161"/>
      <c r="W235" s="161"/>
      <c r="X235" s="161"/>
      <c r="Y235" s="161"/>
      <c r="Z235" s="161"/>
      <c r="AA235" s="167"/>
      <c r="AB235" s="167"/>
      <c r="AC235" s="167"/>
      <c r="AD235" s="167"/>
      <c r="AE235" s="167"/>
      <c r="AF235" s="167"/>
      <c r="AG235" s="167"/>
      <c r="AH235" s="161"/>
      <c r="AI235" s="167"/>
      <c r="AJ235" s="167"/>
      <c r="AK235" s="167"/>
      <c r="AL235" s="167"/>
      <c r="AM235" s="161"/>
      <c r="AN235" s="224"/>
      <c r="AO235" s="105"/>
      <c r="AS235" s="155"/>
      <c r="AT235" s="155"/>
    </row>
    <row r="236" spans="1:46" s="103" customFormat="1" ht="11.25">
      <c r="A236" s="146"/>
      <c r="B236" s="146"/>
      <c r="D236" s="104"/>
      <c r="E236" s="114"/>
      <c r="F236" s="141"/>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100"/>
      <c r="AO236" s="105"/>
      <c r="AS236" s="155"/>
      <c r="AT236" s="155"/>
    </row>
    <row r="237" spans="1:46" s="103" customFormat="1" ht="11.25">
      <c r="A237" s="146"/>
      <c r="B237" s="146"/>
      <c r="C237" s="135" t="s">
        <v>604</v>
      </c>
      <c r="D237" s="104"/>
      <c r="E237" s="226" t="s">
        <v>70</v>
      </c>
      <c r="F237" s="182" t="s">
        <v>345</v>
      </c>
      <c r="G237" s="234">
        <f aca="true" t="shared" si="91" ref="G237:Z237">SUM(G238:G239)</f>
        <v>0</v>
      </c>
      <c r="H237" s="234">
        <f t="shared" si="91"/>
        <v>0</v>
      </c>
      <c r="I237" s="234">
        <f t="shared" si="91"/>
        <v>0</v>
      </c>
      <c r="J237" s="234">
        <f t="shared" si="91"/>
        <v>0</v>
      </c>
      <c r="K237" s="234">
        <f t="shared" si="91"/>
        <v>0</v>
      </c>
      <c r="L237" s="234">
        <f t="shared" si="91"/>
        <v>0</v>
      </c>
      <c r="M237" s="234">
        <f t="shared" si="91"/>
        <v>0</v>
      </c>
      <c r="N237" s="234">
        <f t="shared" si="91"/>
        <v>0</v>
      </c>
      <c r="O237" s="234">
        <f t="shared" si="91"/>
        <v>0</v>
      </c>
      <c r="P237" s="234">
        <f t="shared" si="91"/>
        <v>0</v>
      </c>
      <c r="Q237" s="234">
        <f t="shared" si="91"/>
        <v>0</v>
      </c>
      <c r="R237" s="234">
        <f t="shared" si="91"/>
        <v>0</v>
      </c>
      <c r="S237" s="234">
        <f t="shared" si="91"/>
        <v>0</v>
      </c>
      <c r="T237" s="234">
        <f t="shared" si="91"/>
        <v>0</v>
      </c>
      <c r="U237" s="234">
        <f t="shared" si="91"/>
        <v>0</v>
      </c>
      <c r="V237" s="234">
        <f t="shared" si="91"/>
        <v>0</v>
      </c>
      <c r="W237" s="234">
        <f t="shared" si="91"/>
        <v>0</v>
      </c>
      <c r="X237" s="234">
        <f t="shared" si="91"/>
        <v>0</v>
      </c>
      <c r="Y237" s="234">
        <f t="shared" si="91"/>
        <v>0</v>
      </c>
      <c r="Z237" s="234">
        <f t="shared" si="91"/>
        <v>0</v>
      </c>
      <c r="AA237" s="230"/>
      <c r="AB237" s="230"/>
      <c r="AC237" s="230"/>
      <c r="AD237" s="230"/>
      <c r="AE237" s="230"/>
      <c r="AF237" s="230"/>
      <c r="AG237" s="230"/>
      <c r="AH237" s="234">
        <f>SUM(AH238:AH239)</f>
        <v>0</v>
      </c>
      <c r="AI237" s="230"/>
      <c r="AJ237" s="230"/>
      <c r="AK237" s="230"/>
      <c r="AL237" s="230"/>
      <c r="AM237" s="234">
        <f>SUM(AM238:AM239)</f>
        <v>0</v>
      </c>
      <c r="AN237" s="232"/>
      <c r="AO237" s="105"/>
      <c r="AS237" s="155"/>
      <c r="AT237" s="155"/>
    </row>
    <row r="238" spans="1:46" s="103" customFormat="1" ht="11.25" hidden="1">
      <c r="A238" s="146"/>
      <c r="B238" s="146"/>
      <c r="C238" s="135"/>
      <c r="D238" s="104"/>
      <c r="E238" s="160" t="s">
        <v>116</v>
      </c>
      <c r="F238" s="180"/>
      <c r="G238" s="161"/>
      <c r="H238" s="161"/>
      <c r="I238" s="161"/>
      <c r="J238" s="161"/>
      <c r="K238" s="161"/>
      <c r="L238" s="161"/>
      <c r="M238" s="161"/>
      <c r="N238" s="161"/>
      <c r="O238" s="161"/>
      <c r="P238" s="161"/>
      <c r="Q238" s="161"/>
      <c r="R238" s="161"/>
      <c r="S238" s="161"/>
      <c r="T238" s="161"/>
      <c r="U238" s="161"/>
      <c r="V238" s="161"/>
      <c r="W238" s="161"/>
      <c r="X238" s="161"/>
      <c r="Y238" s="161"/>
      <c r="Z238" s="161"/>
      <c r="AA238" s="167"/>
      <c r="AB238" s="167"/>
      <c r="AC238" s="167"/>
      <c r="AD238" s="167"/>
      <c r="AE238" s="167"/>
      <c r="AF238" s="167"/>
      <c r="AG238" s="167"/>
      <c r="AH238" s="161"/>
      <c r="AI238" s="167"/>
      <c r="AJ238" s="167"/>
      <c r="AK238" s="167"/>
      <c r="AL238" s="167"/>
      <c r="AM238" s="161"/>
      <c r="AN238" s="224"/>
      <c r="AO238" s="105"/>
      <c r="AS238" s="155"/>
      <c r="AT238" s="155"/>
    </row>
    <row r="239" spans="1:46" s="103" customFormat="1" ht="12" thickBot="1">
      <c r="A239" s="146"/>
      <c r="B239" s="146"/>
      <c r="D239" s="104"/>
      <c r="E239" s="123"/>
      <c r="F239" s="142"/>
      <c r="G239" s="99"/>
      <c r="H239" s="99"/>
      <c r="I239" s="99"/>
      <c r="J239" s="99"/>
      <c r="K239" s="99"/>
      <c r="L239" s="99"/>
      <c r="M239" s="99"/>
      <c r="N239" s="99"/>
      <c r="O239" s="99"/>
      <c r="P239" s="99"/>
      <c r="Q239" s="99"/>
      <c r="R239" s="99"/>
      <c r="S239" s="99"/>
      <c r="T239" s="99"/>
      <c r="U239" s="99"/>
      <c r="V239" s="99"/>
      <c r="W239" s="99"/>
      <c r="X239" s="99"/>
      <c r="Y239" s="99"/>
      <c r="Z239" s="99"/>
      <c r="AA239" s="71"/>
      <c r="AB239" s="71"/>
      <c r="AC239" s="71"/>
      <c r="AD239" s="71"/>
      <c r="AE239" s="71"/>
      <c r="AF239" s="71"/>
      <c r="AG239" s="71"/>
      <c r="AH239" s="99"/>
      <c r="AI239" s="71"/>
      <c r="AJ239" s="71"/>
      <c r="AK239" s="71"/>
      <c r="AL239" s="71"/>
      <c r="AM239" s="99"/>
      <c r="AN239" s="124"/>
      <c r="AO239" s="105"/>
      <c r="AS239" s="155"/>
      <c r="AT239" s="155"/>
    </row>
    <row r="240" spans="1:46" s="103" customFormat="1" ht="11.25">
      <c r="A240" s="146"/>
      <c r="B240" s="146"/>
      <c r="D240" s="104"/>
      <c r="E240" s="143"/>
      <c r="F240" s="144"/>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05"/>
      <c r="AS240" s="155"/>
      <c r="AT240" s="155"/>
    </row>
    <row r="241" spans="1:46" s="103" customFormat="1" ht="11.25">
      <c r="A241" s="146"/>
      <c r="B241" s="146"/>
      <c r="D241" s="104"/>
      <c r="E241" s="125" t="s">
        <v>107</v>
      </c>
      <c r="F241" s="126" t="s">
        <v>494</v>
      </c>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c r="AN241" s="122"/>
      <c r="AO241" s="105"/>
      <c r="AS241" s="155"/>
      <c r="AT241" s="155"/>
    </row>
    <row r="242" spans="1:46" s="103" customFormat="1" ht="11.25">
      <c r="A242" s="146"/>
      <c r="B242" s="146"/>
      <c r="D242" s="104"/>
      <c r="E242" s="125" t="s">
        <v>108</v>
      </c>
      <c r="F242" s="126" t="s">
        <v>495</v>
      </c>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c r="AN242" s="122"/>
      <c r="AO242" s="105"/>
      <c r="AS242" s="155"/>
      <c r="AT242" s="155"/>
    </row>
    <row r="243" spans="4:41" ht="11.25">
      <c r="D243" s="32"/>
      <c r="AO243" s="107"/>
    </row>
    <row r="244" spans="4:40" ht="11.25">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row>
  </sheetData>
  <sheetProtection password="E4D4" sheet="1" objects="1" scenarios="1" formatColumns="0" formatRows="0"/>
  <mergeCells count="18">
    <mergeCell ref="D12:AO12"/>
    <mergeCell ref="E16:E18"/>
    <mergeCell ref="F16:F18"/>
    <mergeCell ref="AM4:AO4"/>
    <mergeCell ref="AM5:AO5"/>
    <mergeCell ref="AM6:AO6"/>
    <mergeCell ref="AM7:AO7"/>
    <mergeCell ref="AN8:AO8"/>
    <mergeCell ref="D11:AO11"/>
    <mergeCell ref="G16:K17"/>
    <mergeCell ref="L16:P17"/>
    <mergeCell ref="Q16:U17"/>
    <mergeCell ref="V16:Z17"/>
    <mergeCell ref="AA16:AN16"/>
    <mergeCell ref="AA17:AD17"/>
    <mergeCell ref="AE17:AH17"/>
    <mergeCell ref="AI17:AM17"/>
    <mergeCell ref="AN17:AN18"/>
  </mergeCells>
  <hyperlinks>
    <hyperlink ref="C22" location="Ф.7.2!C1" display="-"/>
    <hyperlink ref="C23" location="Ф.7.2!C1" display="-"/>
    <hyperlink ref="C24" location="Ф.7.2!C1" display="-"/>
    <hyperlink ref="C25" location="Ф.7.2!C1" display="-"/>
    <hyperlink ref="C28" location="Ф.7.2!C1" display="-"/>
    <hyperlink ref="C31" location="Ф.7.2!C1" display="-"/>
    <hyperlink ref="C34" location="Ф.7.2!C1" display="-"/>
    <hyperlink ref="C37" location="Ф.7.2!C1" display="-"/>
    <hyperlink ref="C38" location="Ф.7.2!C1" display="-"/>
    <hyperlink ref="C41" location="Ф.7.2!C1" display="-"/>
    <hyperlink ref="C44" location="Ф.7.2!C1" display="-"/>
    <hyperlink ref="C47" location="Ф.7.2!C1" display="-"/>
    <hyperlink ref="C50" location="Ф.7.2!C1" display="-"/>
    <hyperlink ref="C51" location="Ф.7.2!C1" display="-"/>
    <hyperlink ref="C54" location="Ф.7.2!C1" display="-"/>
    <hyperlink ref="C57" location="Ф.7.2!C1" display="-"/>
    <hyperlink ref="C60" location="Ф.7.2!C1" display="-"/>
    <hyperlink ref="C63" location="Ф.7.2!C1" display="-"/>
    <hyperlink ref="C64" location="Ф.7.2!C1" display="-"/>
    <hyperlink ref="C65" location="Ф.7.2!C1" display="-"/>
    <hyperlink ref="C66" location="Ф.7.2!C1" display="-"/>
    <hyperlink ref="C69" location="Ф.7.2!C1" display="-"/>
    <hyperlink ref="C72" location="Ф.7.2!C1" display="-"/>
    <hyperlink ref="C75" location="Ф.7.2!C1" display="-"/>
    <hyperlink ref="C78" location="Ф.7.2!C1" display="-"/>
    <hyperlink ref="C79" location="Ф.7.2!C1" display="-"/>
    <hyperlink ref="C82" location="Ф.7.2!C1" display="-"/>
    <hyperlink ref="C85" location="Ф.7.2!C1" display="-"/>
    <hyperlink ref="C88" location="Ф.7.2!C1" display="-"/>
    <hyperlink ref="C91" location="Ф.7.2!C1" display="-"/>
    <hyperlink ref="C92" location="Ф.7.2!C1" display="-"/>
    <hyperlink ref="C95" location="Ф.7.2!C1" display="-"/>
    <hyperlink ref="C98" location="Ф.7.2!C1" display="-"/>
    <hyperlink ref="C101" location="Ф.7.2!C1" display="-"/>
    <hyperlink ref="C104" location="Ф.7.2!C1" display="-"/>
    <hyperlink ref="C107" location="Ф.7.2!C1" display="-"/>
    <hyperlink ref="C110" location="Ф.7.2!C1" display="-"/>
    <hyperlink ref="C113" location="Ф.7.2!C1" display="-"/>
    <hyperlink ref="C114" location="Ф.7.2!C1" display="-"/>
    <hyperlink ref="C115" location="Ф.7.2!C1" display="-"/>
    <hyperlink ref="C116" location="Ф.7.2!C1" display="-"/>
    <hyperlink ref="C119" location="Ф.7.2!C1" display="-"/>
    <hyperlink ref="C122" location="Ф.7.2!C1" display="-"/>
    <hyperlink ref="C125" location="Ф.7.2!C1" display="-"/>
    <hyperlink ref="C128" location="Ф.7.2!C1" display="-"/>
    <hyperlink ref="C129" location="Ф.7.2!C1" display="-"/>
    <hyperlink ref="C132" location="Ф.7.2!C1" display="-"/>
    <hyperlink ref="C135" location="Ф.7.2!C1" display="-"/>
    <hyperlink ref="C138" location="Ф.7.2!C1" display="-"/>
    <hyperlink ref="C141" location="Ф.7.2!C1" display="-"/>
    <hyperlink ref="C142" location="Ф.7.2!C1" display="-"/>
    <hyperlink ref="C145" location="Ф.7.2!C1" display="-"/>
    <hyperlink ref="C148" location="Ф.7.2!C1" display="-"/>
    <hyperlink ref="C151" location="Ф.7.2!C1" display="-"/>
    <hyperlink ref="C155" location="Ф.7.2!C1" display="-"/>
    <hyperlink ref="C156" location="Ф.7.2!C1" display="-"/>
    <hyperlink ref="C157" location="Ф.7.2!C1" display="-"/>
    <hyperlink ref="C158" location="Ф.7.2!C1" display="-"/>
    <hyperlink ref="C161" location="Ф.7.2!C1" display="-"/>
    <hyperlink ref="C164" location="Ф.7.2!C1" display="-"/>
    <hyperlink ref="C167" location="Ф.7.2!C1" display="-"/>
    <hyperlink ref="C170" location="Ф.7.2!C1" display="-"/>
    <hyperlink ref="C171" location="Ф.7.2!C1" display="-"/>
    <hyperlink ref="C174" location="Ф.7.2!C1" display="-"/>
    <hyperlink ref="C177" location="Ф.7.2!C1" display="-"/>
    <hyperlink ref="C180" location="Ф.7.2!C1" display="-"/>
    <hyperlink ref="C183" location="Ф.7.2!C1" display="-"/>
    <hyperlink ref="C184" location="Ф.7.2!C1" display="-"/>
    <hyperlink ref="C187" location="Ф.7.2!C1" display="-"/>
    <hyperlink ref="C190" location="Ф.7.2!C1" display="-"/>
    <hyperlink ref="C193" location="Ф.7.2!C1" display="-"/>
    <hyperlink ref="C196" location="Ф.7.2!C1" display="-"/>
    <hyperlink ref="C197" location="Ф.7.2!C1" display="-"/>
    <hyperlink ref="C198" location="Ф.7.2!C1" display="-"/>
    <hyperlink ref="C199" location="Ф.7.2!C1" display="-"/>
    <hyperlink ref="C202" location="Ф.7.2!C1" display="-"/>
    <hyperlink ref="C205" location="Ф.7.2!C1" display="-"/>
    <hyperlink ref="C208" location="Ф.7.2!C1" display="-"/>
    <hyperlink ref="C211" location="Ф.7.2!C1" display="-"/>
    <hyperlink ref="C212" location="Ф.7.2!C1" display="-"/>
    <hyperlink ref="C215" location="Ф.7.2!C1" display="-"/>
    <hyperlink ref="C218" location="Ф.7.2!C1" display="-"/>
    <hyperlink ref="C221" location="Ф.7.2!C1" display="-"/>
    <hyperlink ref="C224" location="Ф.7.2!C1" display="-"/>
    <hyperlink ref="C225" location="Ф.7.2!C1" display="-"/>
    <hyperlink ref="C228" location="Ф.7.2!C1" display="-"/>
    <hyperlink ref="C231" location="Ф.7.2!C1" display="-"/>
    <hyperlink ref="C234" location="Ф.7.2!C1" display="-"/>
    <hyperlink ref="C237" location="Ф.7.2!C1" display="-"/>
  </hyperlinks>
  <printOptions/>
  <pageMargins left="0.7086614173228347" right="0.7086614173228347" top="0.7480314960629921" bottom="0.7480314960629921" header="0.31496062992125984" footer="0.31496062992125984"/>
  <pageSetup fitToHeight="1000" fitToWidth="1" horizontalDpi="600" verticalDpi="600" orientation="landscape" paperSize="9" scale="23" r:id="rId2"/>
  <legacyDrawing r:id="rId1"/>
</worksheet>
</file>

<file path=xl/worksheets/sheet9.xml><?xml version="1.0" encoding="utf-8"?>
<worksheet xmlns="http://schemas.openxmlformats.org/spreadsheetml/2006/main" xmlns:r="http://schemas.openxmlformats.org/officeDocument/2006/relationships">
  <sheetPr codeName="Лист6">
    <pageSetUpPr fitToPage="1"/>
  </sheetPr>
  <dimension ref="A1:Q83"/>
  <sheetViews>
    <sheetView showGridLines="0" zoomScale="85" zoomScaleNormal="85" zoomScalePageLayoutView="0" workbookViewId="0" topLeftCell="A4">
      <pane xSplit="6" ySplit="15" topLeftCell="G19" activePane="bottomRight" state="frozen"/>
      <selection pane="topLeft" activeCell="C156" sqref="C156"/>
      <selection pane="topRight" activeCell="C156" sqref="C156"/>
      <selection pane="bottomLeft" activeCell="C156" sqref="C156"/>
      <selection pane="bottomRight" activeCell="G19" sqref="G19"/>
    </sheetView>
  </sheetViews>
  <sheetFormatPr defaultColWidth="9.140625" defaultRowHeight="11.25"/>
  <cols>
    <col min="1" max="2" width="9.57421875" style="146" hidden="1" customWidth="1"/>
    <col min="3" max="3" width="17.57421875" style="0" customWidth="1"/>
    <col min="5" max="5" width="11.7109375" style="0" bestFit="1" customWidth="1"/>
    <col min="6" max="6" width="51.57421875" style="0" customWidth="1"/>
    <col min="7" max="10" width="15.7109375" style="0" customWidth="1"/>
    <col min="11" max="11" width="42.8515625" style="0" customWidth="1"/>
    <col min="16" max="16" width="9.140625" style="147" hidden="1" customWidth="1"/>
    <col min="17" max="17" width="9.140625" style="106" customWidth="1"/>
  </cols>
  <sheetData>
    <row r="1" spans="1:16" s="46" customFormat="1" ht="11.25" customHeight="1" hidden="1">
      <c r="A1" s="146">
        <f>ID</f>
        <v>27126047</v>
      </c>
      <c r="B1" s="146"/>
      <c r="G1" s="48"/>
      <c r="H1" s="48"/>
      <c r="I1" s="48"/>
      <c r="J1" s="48"/>
      <c r="K1" s="48"/>
      <c r="P1" s="147"/>
    </row>
    <row r="2" spans="1:16" s="46" customFormat="1" ht="11.25" customHeight="1" hidden="1">
      <c r="A2" s="146"/>
      <c r="B2" s="146"/>
      <c r="G2" s="47"/>
      <c r="H2" s="47"/>
      <c r="I2" s="47"/>
      <c r="J2" s="47"/>
      <c r="K2" s="47"/>
      <c r="P2" s="147"/>
    </row>
    <row r="3" spans="1:16" s="46" customFormat="1" ht="11.25" customHeight="1" hidden="1">
      <c r="A3" s="146"/>
      <c r="B3" s="146"/>
      <c r="L3" s="60"/>
      <c r="P3" s="147"/>
    </row>
    <row r="4" spans="1:16" s="106" customFormat="1" ht="34.5" customHeight="1">
      <c r="A4" s="146"/>
      <c r="B4" s="146"/>
      <c r="J4" s="490" t="s">
        <v>393</v>
      </c>
      <c r="K4" s="490"/>
      <c r="L4" s="490"/>
      <c r="P4" s="147"/>
    </row>
    <row r="5" spans="1:16" s="106" customFormat="1" ht="11.25">
      <c r="A5" s="146"/>
      <c r="B5" s="146"/>
      <c r="J5" s="501" t="s">
        <v>160</v>
      </c>
      <c r="K5" s="501"/>
      <c r="L5" s="501"/>
      <c r="P5" s="147"/>
    </row>
    <row r="6" spans="1:16" s="106" customFormat="1" ht="17.25" customHeight="1">
      <c r="A6" s="146"/>
      <c r="B6" s="146"/>
      <c r="J6" s="502">
        <f>IF(B_POST="","",B_POST)</f>
      </c>
      <c r="K6" s="502"/>
      <c r="L6" s="502"/>
      <c r="P6" s="147"/>
    </row>
    <row r="7" spans="1:16" s="106" customFormat="1" ht="17.25" customHeight="1">
      <c r="A7" s="146"/>
      <c r="B7" s="146"/>
      <c r="J7" s="502">
        <f>IF(B_FIO="","",B_FIO)</f>
      </c>
      <c r="K7" s="502"/>
      <c r="L7" s="502"/>
      <c r="P7" s="147"/>
    </row>
    <row r="8" spans="1:16" s="106" customFormat="1" ht="13.5" customHeight="1">
      <c r="A8" s="146"/>
      <c r="B8" s="146"/>
      <c r="J8" s="110"/>
      <c r="K8" s="503" t="s">
        <v>93</v>
      </c>
      <c r="L8" s="503"/>
      <c r="P8" s="147"/>
    </row>
    <row r="9" spans="1:16" s="106" customFormat="1" ht="11.25" customHeight="1">
      <c r="A9" s="146"/>
      <c r="B9" s="146"/>
      <c r="J9" s="111"/>
      <c r="K9" s="136" t="s">
        <v>94</v>
      </c>
      <c r="L9" s="111"/>
      <c r="P9" s="147"/>
    </row>
    <row r="10" ht="12" thickBot="1">
      <c r="L10" s="109"/>
    </row>
    <row r="11" spans="4:12" ht="15" customHeight="1">
      <c r="D11" s="493" t="s">
        <v>349</v>
      </c>
      <c r="E11" s="494"/>
      <c r="F11" s="494"/>
      <c r="G11" s="494"/>
      <c r="H11" s="494"/>
      <c r="I11" s="494"/>
      <c r="J11" s="494"/>
      <c r="K11" s="494"/>
      <c r="L11" s="495"/>
    </row>
    <row r="12" spans="4:12" ht="15" customHeight="1" thickBot="1">
      <c r="D12" s="452" t="str">
        <f>COMPANY&amp;", Факт за "&amp;YEAR_PERIOD&amp;" г. "&amp;MONTH_PERIOD</f>
        <v>, Факт за  г. </v>
      </c>
      <c r="E12" s="453"/>
      <c r="F12" s="453"/>
      <c r="G12" s="453"/>
      <c r="H12" s="453"/>
      <c r="I12" s="453"/>
      <c r="J12" s="453"/>
      <c r="K12" s="453"/>
      <c r="L12" s="454"/>
    </row>
    <row r="14" spans="4:12" ht="12" thickBot="1">
      <c r="D14" s="33"/>
      <c r="E14" s="34"/>
      <c r="F14" s="34"/>
      <c r="G14" s="34"/>
      <c r="H14" s="34"/>
      <c r="I14" s="34"/>
      <c r="J14" s="34"/>
      <c r="K14" s="34"/>
      <c r="L14" s="37"/>
    </row>
    <row r="15" spans="4:12" ht="15" customHeight="1">
      <c r="D15" s="32"/>
      <c r="E15" s="524" t="s">
        <v>40</v>
      </c>
      <c r="F15" s="515" t="s">
        <v>162</v>
      </c>
      <c r="G15" s="422" t="str">
        <f>"Объем финансирования ("&amp;YEAR_PERIOD&amp;" год)"</f>
        <v>Объем финансирования ( год)</v>
      </c>
      <c r="H15" s="505"/>
      <c r="I15" s="505"/>
      <c r="J15" s="523"/>
      <c r="K15" s="517" t="s">
        <v>171</v>
      </c>
      <c r="L15" s="38"/>
    </row>
    <row r="16" spans="4:12" ht="30" customHeight="1">
      <c r="D16" s="32"/>
      <c r="E16" s="525"/>
      <c r="F16" s="498"/>
      <c r="G16" s="496" t="str">
        <f>"Всего 
("&amp;Period_name_1&amp;" "&amp;YEAR_PERIOD&amp;" г.)"</f>
        <v>Всего 
(  г.)</v>
      </c>
      <c r="H16" s="496"/>
      <c r="I16" s="496" t="str">
        <f>"За отчетный период
 ("&amp;Period_name_0&amp;")"</f>
        <v>За отчетный период
 (  г.)</v>
      </c>
      <c r="J16" s="496"/>
      <c r="K16" s="518"/>
      <c r="L16" s="38"/>
    </row>
    <row r="17" spans="4:12" ht="15" customHeight="1" thickBot="1">
      <c r="D17" s="32"/>
      <c r="E17" s="526"/>
      <c r="F17" s="516"/>
      <c r="G17" s="203" t="s">
        <v>389</v>
      </c>
      <c r="H17" s="203" t="s">
        <v>390</v>
      </c>
      <c r="I17" s="203" t="s">
        <v>31</v>
      </c>
      <c r="J17" s="203" t="s">
        <v>32</v>
      </c>
      <c r="K17" s="519"/>
      <c r="L17" s="38"/>
    </row>
    <row r="18" spans="4:12" ht="15.75" thickBot="1">
      <c r="D18" s="32"/>
      <c r="E18" s="158">
        <v>1</v>
      </c>
      <c r="F18" s="158">
        <v>2</v>
      </c>
      <c r="G18" s="158">
        <v>3</v>
      </c>
      <c r="H18" s="158">
        <v>4</v>
      </c>
      <c r="I18" s="158" t="s">
        <v>176</v>
      </c>
      <c r="J18" s="158" t="s">
        <v>177</v>
      </c>
      <c r="K18" s="158" t="s">
        <v>178</v>
      </c>
      <c r="L18" s="38"/>
    </row>
    <row r="19" spans="4:12" ht="11.25">
      <c r="D19" s="32"/>
      <c r="E19" s="193" t="s">
        <v>64</v>
      </c>
      <c r="F19" s="194" t="s">
        <v>371</v>
      </c>
      <c r="G19" s="216">
        <f>G20+G29+G33+G34+G36</f>
        <v>0</v>
      </c>
      <c r="H19" s="216">
        <f>H20+H29+H33+H34+H36</f>
        <v>0</v>
      </c>
      <c r="I19" s="216">
        <f>I20+I29+I33+I34+I36</f>
        <v>0</v>
      </c>
      <c r="J19" s="216">
        <f>J20+J29+J33+J34+J36</f>
        <v>0</v>
      </c>
      <c r="K19" s="205"/>
      <c r="L19" s="38"/>
    </row>
    <row r="20" spans="4:12" ht="11.25">
      <c r="D20" s="32"/>
      <c r="E20" s="195" t="s">
        <v>65</v>
      </c>
      <c r="F20" s="164" t="s">
        <v>372</v>
      </c>
      <c r="G20" s="212">
        <f>SUM(G21:G23,G26)</f>
        <v>0</v>
      </c>
      <c r="H20" s="212">
        <f>SUM(H21:H23,H26)</f>
        <v>0</v>
      </c>
      <c r="I20" s="212">
        <f>SUM(I21:I23,I26)</f>
        <v>0</v>
      </c>
      <c r="J20" s="212">
        <f>SUM(J21:J23,J26)</f>
        <v>0</v>
      </c>
      <c r="K20" s="206"/>
      <c r="L20" s="38"/>
    </row>
    <row r="21" spans="4:16" ht="11.25">
      <c r="D21" s="32"/>
      <c r="E21" s="195" t="s">
        <v>186</v>
      </c>
      <c r="F21" s="165" t="s">
        <v>350</v>
      </c>
      <c r="G21" s="212">
        <f>SUMIF('Ф.7.1'!$H$20:$H$240,"="&amp;$P21,'Ф.7.1'!I$20:I$240)</f>
        <v>0</v>
      </c>
      <c r="H21" s="212">
        <f>SUMIF('Ф.7.1'!$H$20:$H$240,"="&amp;$P21,'Ф.7.1'!J$20:J$240)</f>
        <v>0</v>
      </c>
      <c r="I21" s="212">
        <f>SUMIF('Ф.7.1'!$H$20:$H$240,"="&amp;$P21,'Ф.7.1'!K$20:K$240)</f>
        <v>0</v>
      </c>
      <c r="J21" s="212">
        <f>SUMIF('Ф.7.1'!$H$20:$H$240,"="&amp;$P21,'Ф.7.1'!L$20:L$240)</f>
        <v>0</v>
      </c>
      <c r="K21" s="206"/>
      <c r="L21" s="38"/>
      <c r="P21" s="147" t="s">
        <v>367</v>
      </c>
    </row>
    <row r="22" spans="4:16" ht="11.25">
      <c r="D22" s="32"/>
      <c r="E22" s="195" t="s">
        <v>214</v>
      </c>
      <c r="F22" s="165" t="s">
        <v>351</v>
      </c>
      <c r="G22" s="212">
        <f>SUMIF('Ф.7.1'!$H$20:$H$240,"="&amp;$P22,'Ф.7.1'!I$20:I$240)</f>
        <v>0</v>
      </c>
      <c r="H22" s="212">
        <f>SUMIF('Ф.7.1'!$H$20:$H$240,"="&amp;$P22,'Ф.7.1'!J$20:J$240)</f>
        <v>0</v>
      </c>
      <c r="I22" s="212">
        <f>SUMIF('Ф.7.1'!$H$20:$H$240,"="&amp;$P22,'Ф.7.1'!K$20:K$240)</f>
        <v>0</v>
      </c>
      <c r="J22" s="212">
        <f>SUMIF('Ф.7.1'!$H$20:$H$240,"="&amp;$P22,'Ф.7.1'!L$20:L$240)</f>
        <v>0</v>
      </c>
      <c r="K22" s="206"/>
      <c r="L22" s="38"/>
      <c r="P22" s="147" t="s">
        <v>368</v>
      </c>
    </row>
    <row r="23" spans="4:12" ht="22.5">
      <c r="D23" s="32"/>
      <c r="E23" s="195" t="s">
        <v>221</v>
      </c>
      <c r="F23" s="208" t="s">
        <v>352</v>
      </c>
      <c r="G23" s="212">
        <f>SUM(G24:G25)</f>
        <v>0</v>
      </c>
      <c r="H23" s="212">
        <f>SUM(H24:H25)</f>
        <v>0</v>
      </c>
      <c r="I23" s="212">
        <f>SUM(I24:I25)</f>
        <v>0</v>
      </c>
      <c r="J23" s="212">
        <f>SUM(J24:J25)</f>
        <v>0</v>
      </c>
      <c r="K23" s="206"/>
      <c r="L23" s="38"/>
    </row>
    <row r="24" spans="4:16" ht="22.5">
      <c r="D24" s="32"/>
      <c r="E24" s="195" t="s">
        <v>381</v>
      </c>
      <c r="F24" s="166" t="s">
        <v>353</v>
      </c>
      <c r="G24" s="212">
        <f>SUMIF('Ф.7.1'!$H$20:$H$240,"="&amp;$P24,'Ф.7.1'!I$20:I$240)</f>
        <v>0</v>
      </c>
      <c r="H24" s="212">
        <f>SUMIF('Ф.7.1'!$H$20:$H$240,"="&amp;$P24,'Ф.7.1'!J$20:J$240)</f>
        <v>0</v>
      </c>
      <c r="I24" s="212">
        <f>SUMIF('Ф.7.1'!$H$20:$H$240,"="&amp;$P24,'Ф.7.1'!K$20:K$240)</f>
        <v>0</v>
      </c>
      <c r="J24" s="212">
        <f>SUMIF('Ф.7.1'!$H$20:$H$240,"="&amp;$P24,'Ф.7.1'!L$20:L$240)</f>
        <v>0</v>
      </c>
      <c r="K24" s="206"/>
      <c r="L24" s="38"/>
      <c r="P24" s="147" t="s">
        <v>369</v>
      </c>
    </row>
    <row r="25" spans="4:16" ht="22.5">
      <c r="D25" s="32"/>
      <c r="E25" s="195" t="s">
        <v>382</v>
      </c>
      <c r="F25" s="166" t="s">
        <v>354</v>
      </c>
      <c r="G25" s="212">
        <f>SUMIF('Ф.7.1'!$H$20:$H$240,"="&amp;$P25,'Ф.7.1'!I$20:I$240)</f>
        <v>0</v>
      </c>
      <c r="H25" s="212">
        <f>SUMIF('Ф.7.1'!$H$20:$H$240,"="&amp;$P25,'Ф.7.1'!J$20:J$240)</f>
        <v>0</v>
      </c>
      <c r="I25" s="212">
        <f>SUMIF('Ф.7.1'!$H$20:$H$240,"="&amp;$P25,'Ф.7.1'!K$20:K$240)</f>
        <v>0</v>
      </c>
      <c r="J25" s="212">
        <f>SUMIF('Ф.7.1'!$H$20:$H$240,"="&amp;$P25,'Ф.7.1'!L$20:L$240)</f>
        <v>0</v>
      </c>
      <c r="K25" s="206"/>
      <c r="L25" s="38"/>
      <c r="P25" s="147" t="s">
        <v>370</v>
      </c>
    </row>
    <row r="26" spans="3:16" ht="11.25">
      <c r="C26" s="135" t="s">
        <v>114</v>
      </c>
      <c r="D26" s="32"/>
      <c r="E26" s="195" t="s">
        <v>383</v>
      </c>
      <c r="F26" s="165" t="s">
        <v>373</v>
      </c>
      <c r="G26" s="212">
        <f>SUMIF('Ф.7.1'!$H$20:$H$240,"="&amp;$P26,'Ф.7.1'!I$20:I$240)</f>
        <v>0</v>
      </c>
      <c r="H26" s="212">
        <f>SUMIF('Ф.7.1'!$H$20:$H$240,"="&amp;$P26,'Ф.7.1'!J$20:J$240)</f>
        <v>0</v>
      </c>
      <c r="I26" s="212">
        <f>SUMIF('Ф.7.1'!$H$20:$H$240,"="&amp;$P26,'Ф.7.1'!K$20:K$240)</f>
        <v>0</v>
      </c>
      <c r="J26" s="212">
        <f>SUMIF('Ф.7.1'!$H$20:$H$240,"="&amp;$P26,'Ф.7.1'!L$20:L$240)</f>
        <v>0</v>
      </c>
      <c r="K26" s="206"/>
      <c r="L26" s="38"/>
      <c r="P26" s="147" t="s">
        <v>373</v>
      </c>
    </row>
    <row r="27" spans="2:12" ht="11.25" hidden="1">
      <c r="B27" s="146">
        <v>1</v>
      </c>
      <c r="D27" s="32"/>
      <c r="E27" s="204" t="str">
        <f>"1.1.4."&amp;ROW()-ROW($E$26)&amp;"."</f>
        <v>1.1.4.1.</v>
      </c>
      <c r="F27" s="210"/>
      <c r="G27" s="117"/>
      <c r="H27" s="117"/>
      <c r="I27" s="117"/>
      <c r="J27" s="117"/>
      <c r="K27" s="206"/>
      <c r="L27" s="38"/>
    </row>
    <row r="28" spans="2:12" ht="11.25" hidden="1">
      <c r="B28" s="146">
        <v>1</v>
      </c>
      <c r="D28" s="32"/>
      <c r="E28" s="114"/>
      <c r="F28" s="172" t="s">
        <v>190</v>
      </c>
      <c r="G28" s="215"/>
      <c r="H28" s="215"/>
      <c r="I28" s="215"/>
      <c r="J28" s="215"/>
      <c r="K28" s="100"/>
      <c r="L28" s="38"/>
    </row>
    <row r="29" spans="4:12" ht="11.25">
      <c r="D29" s="32"/>
      <c r="E29" s="195" t="s">
        <v>66</v>
      </c>
      <c r="F29" s="164" t="s">
        <v>374</v>
      </c>
      <c r="G29" s="212">
        <f>SUM(G30:G32)</f>
        <v>0</v>
      </c>
      <c r="H29" s="212">
        <f>SUM(H30:H32)</f>
        <v>0</v>
      </c>
      <c r="I29" s="212">
        <f>SUM(I30:I32)</f>
        <v>0</v>
      </c>
      <c r="J29" s="212">
        <f>SUM(J30:J32)</f>
        <v>0</v>
      </c>
      <c r="K29" s="206"/>
      <c r="L29" s="38"/>
    </row>
    <row r="30" spans="4:16" ht="11.25">
      <c r="D30" s="32"/>
      <c r="E30" s="195" t="s">
        <v>232</v>
      </c>
      <c r="F30" s="165" t="s">
        <v>105</v>
      </c>
      <c r="G30" s="212">
        <f>SUMIF('Ф.7.1'!$H$20:$H$240,"="&amp;$P30,'Ф.7.1'!I$20:I$240)</f>
        <v>0</v>
      </c>
      <c r="H30" s="212">
        <f>SUMIF('Ф.7.1'!$H$20:$H$240,"="&amp;$P30,'Ф.7.1'!J$20:J$240)</f>
        <v>0</v>
      </c>
      <c r="I30" s="212">
        <f>SUMIF('Ф.7.1'!$H$20:$H$240,"="&amp;$P30,'Ф.7.1'!K$20:K$240)</f>
        <v>0</v>
      </c>
      <c r="J30" s="212">
        <f>SUMIF('Ф.7.1'!$H$20:$H$240,"="&amp;$P30,'Ф.7.1'!L$20:L$240)</f>
        <v>0</v>
      </c>
      <c r="K30" s="206"/>
      <c r="L30" s="38"/>
      <c r="P30" s="147" t="s">
        <v>105</v>
      </c>
    </row>
    <row r="31" spans="4:16" ht="11.25">
      <c r="D31" s="32"/>
      <c r="E31" s="195" t="s">
        <v>249</v>
      </c>
      <c r="F31" s="165" t="s">
        <v>355</v>
      </c>
      <c r="G31" s="212">
        <f>SUMIF('Ф.7.1'!$H$20:$H$240,"="&amp;$P31,'Ф.7.1'!I$20:I$240)</f>
        <v>0</v>
      </c>
      <c r="H31" s="212">
        <f>SUMIF('Ф.7.1'!$H$20:$H$240,"="&amp;$P31,'Ф.7.1'!J$20:J$240)</f>
        <v>0</v>
      </c>
      <c r="I31" s="212">
        <f>SUMIF('Ф.7.1'!$H$20:$H$240,"="&amp;$P31,'Ф.7.1'!K$20:K$240)</f>
        <v>0</v>
      </c>
      <c r="J31" s="212">
        <f>SUMIF('Ф.7.1'!$H$20:$H$240,"="&amp;$P31,'Ф.7.1'!L$20:L$240)</f>
        <v>0</v>
      </c>
      <c r="K31" s="206"/>
      <c r="L31" s="38"/>
      <c r="P31" s="147" t="s">
        <v>355</v>
      </c>
    </row>
    <row r="32" spans="4:16" ht="11.25">
      <c r="D32" s="32"/>
      <c r="E32" s="195" t="s">
        <v>256</v>
      </c>
      <c r="F32" s="165" t="s">
        <v>356</v>
      </c>
      <c r="G32" s="212">
        <f>SUMIF('Ф.7.1'!$H$20:$H$240,"="&amp;$P32,'Ф.7.1'!I$20:I$240)</f>
        <v>0</v>
      </c>
      <c r="H32" s="212">
        <f>SUMIF('Ф.7.1'!$H$20:$H$240,"="&amp;$P32,'Ф.7.1'!J$20:J$240)</f>
        <v>0</v>
      </c>
      <c r="I32" s="212">
        <f>SUMIF('Ф.7.1'!$H$20:$H$240,"="&amp;$P32,'Ф.7.1'!K$20:K$240)</f>
        <v>0</v>
      </c>
      <c r="J32" s="212">
        <f>SUMIF('Ф.7.1'!$H$20:$H$240,"="&amp;$P32,'Ф.7.1'!L$20:L$240)</f>
        <v>0</v>
      </c>
      <c r="K32" s="206"/>
      <c r="L32" s="38"/>
      <c r="P32" s="147" t="s">
        <v>356</v>
      </c>
    </row>
    <row r="33" spans="4:16" ht="11.25">
      <c r="D33" s="32"/>
      <c r="E33" s="195" t="s">
        <v>77</v>
      </c>
      <c r="F33" s="164" t="s">
        <v>357</v>
      </c>
      <c r="G33" s="212">
        <f>SUMIF('Ф.7.1'!$H$20:$H$240,"="&amp;$P33,'Ф.7.1'!I$20:I$240)</f>
        <v>0</v>
      </c>
      <c r="H33" s="212">
        <f>SUMIF('Ф.7.1'!$H$20:$H$240,"="&amp;$P33,'Ф.7.1'!J$20:J$240)</f>
        <v>0</v>
      </c>
      <c r="I33" s="212">
        <f>SUMIF('Ф.7.1'!$H$20:$H$240,"="&amp;$P33,'Ф.7.1'!K$20:K$240)</f>
        <v>0</v>
      </c>
      <c r="J33" s="212">
        <f>SUMIF('Ф.7.1'!$H$20:$H$240,"="&amp;$P33,'Ф.7.1'!L$20:L$240)</f>
        <v>0</v>
      </c>
      <c r="K33" s="206"/>
      <c r="L33" s="38"/>
      <c r="P33" s="147" t="s">
        <v>357</v>
      </c>
    </row>
    <row r="34" spans="4:16" ht="11.25">
      <c r="D34" s="32"/>
      <c r="E34" s="195" t="s">
        <v>78</v>
      </c>
      <c r="F34" s="164" t="s">
        <v>358</v>
      </c>
      <c r="G34" s="212">
        <f>SUMIF('Ф.7.1'!$H$20:$H$240,"="&amp;$P34,'Ф.7.1'!I$20:I$240)</f>
        <v>0</v>
      </c>
      <c r="H34" s="212">
        <f>SUMIF('Ф.7.1'!$H$20:$H$240,"="&amp;$P34,'Ф.7.1'!J$20:J$240)</f>
        <v>0</v>
      </c>
      <c r="I34" s="212">
        <f>SUMIF('Ф.7.1'!$H$20:$H$240,"="&amp;$P34,'Ф.7.1'!K$20:K$240)</f>
        <v>0</v>
      </c>
      <c r="J34" s="212">
        <f>SUMIF('Ф.7.1'!$H$20:$H$240,"="&amp;$P34,'Ф.7.1'!L$20:L$240)</f>
        <v>0</v>
      </c>
      <c r="K34" s="206"/>
      <c r="L34" s="38"/>
      <c r="P34" s="147" t="s">
        <v>358</v>
      </c>
    </row>
    <row r="35" spans="4:12" ht="11.25">
      <c r="D35" s="32"/>
      <c r="E35" s="195" t="s">
        <v>384</v>
      </c>
      <c r="F35" s="165" t="s">
        <v>359</v>
      </c>
      <c r="G35" s="117"/>
      <c r="H35" s="117"/>
      <c r="I35" s="117"/>
      <c r="J35" s="117"/>
      <c r="K35" s="206"/>
      <c r="L35" s="38"/>
    </row>
    <row r="36" spans="4:16" ht="11.25">
      <c r="D36" s="32"/>
      <c r="E36" s="195" t="s">
        <v>79</v>
      </c>
      <c r="F36" s="164" t="s">
        <v>360</v>
      </c>
      <c r="G36" s="212">
        <f>SUMIF('Ф.7.1'!$H$20:$H$240,"="&amp;$P36,'Ф.7.1'!I$20:I$240)</f>
        <v>0</v>
      </c>
      <c r="H36" s="212">
        <f>SUMIF('Ф.7.1'!$H$20:$H$240,"="&amp;$P36,'Ф.7.1'!J$20:J$240)</f>
        <v>0</v>
      </c>
      <c r="I36" s="212">
        <f>SUMIF('Ф.7.1'!$H$20:$H$240,"="&amp;$P36,'Ф.7.1'!K$20:K$240)</f>
        <v>0</v>
      </c>
      <c r="J36" s="212">
        <f>SUMIF('Ф.7.1'!$H$20:$H$240,"="&amp;$P36,'Ф.7.1'!L$20:L$240)</f>
        <v>0</v>
      </c>
      <c r="K36" s="206"/>
      <c r="L36" s="38"/>
      <c r="P36" s="147" t="s">
        <v>360</v>
      </c>
    </row>
    <row r="37" spans="4:12" ht="11.25">
      <c r="D37" s="32"/>
      <c r="E37" s="195" t="s">
        <v>68</v>
      </c>
      <c r="F37" s="189" t="s">
        <v>375</v>
      </c>
      <c r="G37" s="212">
        <f>SUM(G38:G44)</f>
        <v>0</v>
      </c>
      <c r="H37" s="212">
        <f>SUM(H38:H44)</f>
        <v>0</v>
      </c>
      <c r="I37" s="212">
        <f>SUM(I38:I44)</f>
        <v>0</v>
      </c>
      <c r="J37" s="212">
        <f>SUM(J38:J44)</f>
        <v>0</v>
      </c>
      <c r="K37" s="206"/>
      <c r="L37" s="38"/>
    </row>
    <row r="38" spans="4:16" ht="11.25">
      <c r="D38" s="32"/>
      <c r="E38" s="195" t="s">
        <v>67</v>
      </c>
      <c r="F38" s="164" t="s">
        <v>361</v>
      </c>
      <c r="G38" s="212">
        <f>SUMIF('Ф.7.1'!$H$20:$H$240,"="&amp;$P38,'Ф.7.1'!I$20:I$240)</f>
        <v>0</v>
      </c>
      <c r="H38" s="212">
        <f>SUMIF('Ф.7.1'!$H$20:$H$240,"="&amp;$P38,'Ф.7.1'!J$20:J$240)</f>
        <v>0</v>
      </c>
      <c r="I38" s="212">
        <f>SUMIF('Ф.7.1'!$H$20:$H$240,"="&amp;$P38,'Ф.7.1'!K$20:K$240)</f>
        <v>0</v>
      </c>
      <c r="J38" s="212">
        <f>SUMIF('Ф.7.1'!$H$20:$H$240,"="&amp;$P38,'Ф.7.1'!L$20:L$240)</f>
        <v>0</v>
      </c>
      <c r="K38" s="206"/>
      <c r="L38" s="38"/>
      <c r="P38" s="147" t="s">
        <v>361</v>
      </c>
    </row>
    <row r="39" spans="4:16" ht="11.25">
      <c r="D39" s="32"/>
      <c r="E39" s="195" t="s">
        <v>69</v>
      </c>
      <c r="F39" s="164" t="s">
        <v>362</v>
      </c>
      <c r="G39" s="212">
        <f>SUMIF('Ф.7.1'!$H$20:$H$240,"="&amp;$P39,'Ф.7.1'!I$20:I$240)</f>
        <v>0</v>
      </c>
      <c r="H39" s="212">
        <f>SUMIF('Ф.7.1'!$H$20:$H$240,"="&amp;$P39,'Ф.7.1'!J$20:J$240)</f>
        <v>0</v>
      </c>
      <c r="I39" s="212">
        <f>SUMIF('Ф.7.1'!$H$20:$H$240,"="&amp;$P39,'Ф.7.1'!K$20:K$240)</f>
        <v>0</v>
      </c>
      <c r="J39" s="212">
        <f>SUMIF('Ф.7.1'!$H$20:$H$240,"="&amp;$P39,'Ф.7.1'!L$20:L$240)</f>
        <v>0</v>
      </c>
      <c r="K39" s="206"/>
      <c r="L39" s="38"/>
      <c r="P39" s="147" t="s">
        <v>362</v>
      </c>
    </row>
    <row r="40" spans="4:16" ht="11.25">
      <c r="D40" s="32"/>
      <c r="E40" s="195" t="s">
        <v>70</v>
      </c>
      <c r="F40" s="164" t="s">
        <v>363</v>
      </c>
      <c r="G40" s="212">
        <f>SUMIF('Ф.7.1'!$H$20:$H$240,"="&amp;$P40,'Ф.7.1'!I$20:I$240)</f>
        <v>0</v>
      </c>
      <c r="H40" s="212">
        <f>SUMIF('Ф.7.1'!$H$20:$H$240,"="&amp;$P40,'Ф.7.1'!J$20:J$240)</f>
        <v>0</v>
      </c>
      <c r="I40" s="212">
        <f>SUMIF('Ф.7.1'!$H$20:$H$240,"="&amp;$P40,'Ф.7.1'!K$20:K$240)</f>
        <v>0</v>
      </c>
      <c r="J40" s="212">
        <f>SUMIF('Ф.7.1'!$H$20:$H$240,"="&amp;$P40,'Ф.7.1'!L$20:L$240)</f>
        <v>0</v>
      </c>
      <c r="K40" s="206"/>
      <c r="L40" s="38"/>
      <c r="P40" s="147" t="s">
        <v>363</v>
      </c>
    </row>
    <row r="41" spans="4:16" ht="11.25">
      <c r="D41" s="32"/>
      <c r="E41" s="195" t="s">
        <v>115</v>
      </c>
      <c r="F41" s="164" t="s">
        <v>364</v>
      </c>
      <c r="G41" s="212">
        <f>SUMIF('Ф.7.1'!$H$20:$H$240,"="&amp;$P41,'Ф.7.1'!I$20:I$240)</f>
        <v>0</v>
      </c>
      <c r="H41" s="212">
        <f>SUMIF('Ф.7.1'!$H$20:$H$240,"="&amp;$P41,'Ф.7.1'!J$20:J$240)</f>
        <v>0</v>
      </c>
      <c r="I41" s="212">
        <f>SUMIF('Ф.7.1'!$H$20:$H$240,"="&amp;$P41,'Ф.7.1'!K$20:K$240)</f>
        <v>0</v>
      </c>
      <c r="J41" s="212">
        <f>SUMIF('Ф.7.1'!$H$20:$H$240,"="&amp;$P41,'Ф.7.1'!L$20:L$240)</f>
        <v>0</v>
      </c>
      <c r="K41" s="206"/>
      <c r="L41" s="38"/>
      <c r="P41" s="147" t="s">
        <v>364</v>
      </c>
    </row>
    <row r="42" spans="4:16" ht="11.25">
      <c r="D42" s="32"/>
      <c r="E42" s="195" t="s">
        <v>385</v>
      </c>
      <c r="F42" s="164" t="s">
        <v>365</v>
      </c>
      <c r="G42" s="212">
        <f>SUMIF('Ф.7.1'!$H$20:$H$240,"="&amp;$P42,'Ф.7.1'!I$20:I$240)</f>
        <v>0</v>
      </c>
      <c r="H42" s="212">
        <f>SUMIF('Ф.7.1'!$H$20:$H$240,"="&amp;$P42,'Ф.7.1'!J$20:J$240)</f>
        <v>0</v>
      </c>
      <c r="I42" s="212">
        <f>SUMIF('Ф.7.1'!$H$20:$H$240,"="&amp;$P42,'Ф.7.1'!K$20:K$240)</f>
        <v>0</v>
      </c>
      <c r="J42" s="212">
        <f>SUMIF('Ф.7.1'!$H$20:$H$240,"="&amp;$P42,'Ф.7.1'!L$20:L$240)</f>
        <v>0</v>
      </c>
      <c r="K42" s="206"/>
      <c r="L42" s="38"/>
      <c r="P42" s="147" t="s">
        <v>365</v>
      </c>
    </row>
    <row r="43" spans="4:16" ht="11.25">
      <c r="D43" s="32"/>
      <c r="E43" s="195" t="s">
        <v>386</v>
      </c>
      <c r="F43" s="164" t="s">
        <v>366</v>
      </c>
      <c r="G43" s="212">
        <f>SUMIF('Ф.7.1'!$H$20:$H$240,"="&amp;$P43,'Ф.7.1'!I$20:I$240)</f>
        <v>0</v>
      </c>
      <c r="H43" s="212">
        <f>SUMIF('Ф.7.1'!$H$20:$H$240,"="&amp;$P43,'Ф.7.1'!J$20:J$240)</f>
        <v>0</v>
      </c>
      <c r="I43" s="212">
        <f>SUMIF('Ф.7.1'!$H$20:$H$240,"="&amp;$P43,'Ф.7.1'!K$20:K$240)</f>
        <v>0</v>
      </c>
      <c r="J43" s="212">
        <f>SUMIF('Ф.7.1'!$H$20:$H$240,"="&amp;$P43,'Ф.7.1'!L$20:L$240)</f>
        <v>0</v>
      </c>
      <c r="K43" s="206"/>
      <c r="L43" s="38"/>
      <c r="P43" s="147" t="s">
        <v>366</v>
      </c>
    </row>
    <row r="44" spans="3:16" ht="12" thickBot="1">
      <c r="C44" s="135" t="s">
        <v>114</v>
      </c>
      <c r="D44" s="32"/>
      <c r="E44" s="195" t="s">
        <v>387</v>
      </c>
      <c r="F44" s="211" t="s">
        <v>376</v>
      </c>
      <c r="G44" s="212">
        <f>SUMIF('Ф.7.1'!$H$20:$H$240,"="&amp;$P44,'Ф.7.1'!I$20:I$240)</f>
        <v>0</v>
      </c>
      <c r="H44" s="212">
        <f>SUMIF('Ф.7.1'!$H$20:$H$240,"="&amp;$P44,'Ф.7.1'!J$20:J$240)</f>
        <v>0</v>
      </c>
      <c r="I44" s="212">
        <f>SUMIF('Ф.7.1'!$H$20:$H$240,"="&amp;$P44,'Ф.7.1'!K$20:K$240)</f>
        <v>0</v>
      </c>
      <c r="J44" s="212">
        <f>SUMIF('Ф.7.1'!$H$20:$H$240,"="&amp;$P44,'Ф.7.1'!L$20:L$240)</f>
        <v>0</v>
      </c>
      <c r="K44" s="206"/>
      <c r="L44" s="38"/>
      <c r="P44" s="147" t="s">
        <v>376</v>
      </c>
    </row>
    <row r="45" spans="2:12" ht="11.25" hidden="1">
      <c r="B45" s="146">
        <v>1</v>
      </c>
      <c r="D45" s="32"/>
      <c r="E45" s="204" t="str">
        <f>"2.7."&amp;ROW()-ROW($E$44)&amp;"."</f>
        <v>2.7.1.</v>
      </c>
      <c r="F45" s="209"/>
      <c r="G45" s="117"/>
      <c r="H45" s="117"/>
      <c r="I45" s="117"/>
      <c r="J45" s="117"/>
      <c r="K45" s="206"/>
      <c r="L45" s="38"/>
    </row>
    <row r="46" spans="2:12" ht="12" hidden="1" thickBot="1">
      <c r="B46" s="146">
        <v>1</v>
      </c>
      <c r="D46" s="32"/>
      <c r="E46" s="219"/>
      <c r="F46" s="220" t="s">
        <v>190</v>
      </c>
      <c r="G46" s="221"/>
      <c r="H46" s="221"/>
      <c r="I46" s="221"/>
      <c r="J46" s="221"/>
      <c r="K46" s="222"/>
      <c r="L46" s="38"/>
    </row>
    <row r="47" spans="4:12" ht="11.25">
      <c r="D47" s="32"/>
      <c r="E47" s="196"/>
      <c r="F47" s="188" t="s">
        <v>377</v>
      </c>
      <c r="G47" s="223">
        <f>G19+G37</f>
        <v>0</v>
      </c>
      <c r="H47" s="223">
        <f>H19+H37</f>
        <v>0</v>
      </c>
      <c r="I47" s="223">
        <f>I19+I37</f>
        <v>0</v>
      </c>
      <c r="J47" s="223">
        <f>J19+J37</f>
        <v>0</v>
      </c>
      <c r="K47" s="205"/>
      <c r="L47" s="38"/>
    </row>
    <row r="48" spans="4:12" ht="11.25">
      <c r="D48" s="32"/>
      <c r="E48" s="197"/>
      <c r="F48" s="189" t="s">
        <v>378</v>
      </c>
      <c r="G48" s="212">
        <f>SUM(G49:G50)</f>
        <v>0</v>
      </c>
      <c r="H48" s="212">
        <f>SUM(H49:H50)</f>
        <v>0</v>
      </c>
      <c r="I48" s="212">
        <f>SUM(I49:I50)</f>
        <v>0</v>
      </c>
      <c r="J48" s="212">
        <f>SUM(J49:J50)</f>
        <v>0</v>
      </c>
      <c r="K48" s="206"/>
      <c r="L48" s="38"/>
    </row>
    <row r="49" spans="4:12" ht="11.25">
      <c r="D49" s="32"/>
      <c r="E49" s="197"/>
      <c r="F49" s="190" t="s">
        <v>379</v>
      </c>
      <c r="G49" s="213"/>
      <c r="H49" s="213"/>
      <c r="I49" s="213"/>
      <c r="J49" s="213"/>
      <c r="K49" s="206"/>
      <c r="L49" s="38"/>
    </row>
    <row r="50" spans="4:12" ht="12" thickBot="1">
      <c r="D50" s="32"/>
      <c r="E50" s="198"/>
      <c r="F50" s="199" t="s">
        <v>380</v>
      </c>
      <c r="G50" s="217"/>
      <c r="H50" s="217"/>
      <c r="I50" s="217"/>
      <c r="J50" s="217"/>
      <c r="K50" s="207"/>
      <c r="L50" s="38"/>
    </row>
    <row r="51" spans="4:12" ht="24" customHeight="1" thickBot="1">
      <c r="D51" s="32"/>
      <c r="E51" s="520" t="s">
        <v>748</v>
      </c>
      <c r="F51" s="521"/>
      <c r="G51" s="521"/>
      <c r="H51" s="521"/>
      <c r="I51" s="521"/>
      <c r="J51" s="521"/>
      <c r="K51" s="522"/>
      <c r="L51" s="38"/>
    </row>
    <row r="52" spans="4:12" ht="11.25">
      <c r="D52" s="32"/>
      <c r="E52" s="193" t="s">
        <v>348</v>
      </c>
      <c r="F52" s="194" t="s">
        <v>371</v>
      </c>
      <c r="G52" s="216">
        <f>G53+G60+G64+G65+G66</f>
        <v>0</v>
      </c>
      <c r="H52" s="216">
        <f>H53+H60+H64+H65+H66</f>
        <v>0</v>
      </c>
      <c r="I52" s="216">
        <f>I53+I60+I64+I65+I66</f>
        <v>0</v>
      </c>
      <c r="J52" s="216">
        <f>J53+J60+J64+J65+J66</f>
        <v>0</v>
      </c>
      <c r="K52" s="205"/>
      <c r="L52" s="38"/>
    </row>
    <row r="53" spans="4:12" ht="11.25">
      <c r="D53" s="32"/>
      <c r="E53" s="195" t="s">
        <v>725</v>
      </c>
      <c r="F53" s="164" t="s">
        <v>372</v>
      </c>
      <c r="G53" s="212">
        <f>SUM(G54:G56,G59)</f>
        <v>0</v>
      </c>
      <c r="H53" s="212">
        <f>SUM(H54:H56,H59)</f>
        <v>0</v>
      </c>
      <c r="I53" s="212">
        <f>SUM(I54:I56,I59)</f>
        <v>0</v>
      </c>
      <c r="J53" s="212">
        <f>SUM(J54:J56,J59)</f>
        <v>0</v>
      </c>
      <c r="K53" s="206"/>
      <c r="L53" s="38"/>
    </row>
    <row r="54" spans="4:16" ht="11.25">
      <c r="D54" s="32"/>
      <c r="E54" s="195" t="s">
        <v>726</v>
      </c>
      <c r="F54" s="165" t="s">
        <v>350</v>
      </c>
      <c r="G54" s="212">
        <f>SUMIF('Ф.7.1'!$H$240:$H$243,"="&amp;$P54,'Ф.7.1'!I$240:I$243)</f>
        <v>0</v>
      </c>
      <c r="H54" s="212">
        <f>SUMIF('Ф.7.1'!$H$240:$H$243,"="&amp;$P54,'Ф.7.1'!J$240:J$243)</f>
        <v>0</v>
      </c>
      <c r="I54" s="212">
        <f>SUMIF('Ф.7.1'!$H$240:$H$243,"="&amp;$P54,'Ф.7.1'!K$240:K$243)</f>
        <v>0</v>
      </c>
      <c r="J54" s="212">
        <f>SUMIF('Ф.7.1'!$H$240:$H$243,"="&amp;$P54,'Ф.7.1'!L$240:L$243)</f>
        <v>0</v>
      </c>
      <c r="K54" s="206"/>
      <c r="L54" s="38"/>
      <c r="P54" s="147" t="s">
        <v>367</v>
      </c>
    </row>
    <row r="55" spans="4:16" ht="11.25">
      <c r="D55" s="32"/>
      <c r="E55" s="195" t="s">
        <v>727</v>
      </c>
      <c r="F55" s="165" t="s">
        <v>351</v>
      </c>
      <c r="G55" s="212">
        <f>SUMIF('Ф.7.1'!$H$240:$H$243,"="&amp;$P55,'Ф.7.1'!I$240:I$243)</f>
        <v>0</v>
      </c>
      <c r="H55" s="212">
        <f>SUMIF('Ф.7.1'!$H$240:$H$243,"="&amp;$P55,'Ф.7.1'!J$240:J$243)</f>
        <v>0</v>
      </c>
      <c r="I55" s="212">
        <f>SUMIF('Ф.7.1'!$H$240:$H$243,"="&amp;$P55,'Ф.7.1'!K$240:K$243)</f>
        <v>0</v>
      </c>
      <c r="J55" s="212">
        <f>SUMIF('Ф.7.1'!$H$240:$H$243,"="&amp;$P55,'Ф.7.1'!L$240:L$243)</f>
        <v>0</v>
      </c>
      <c r="K55" s="206"/>
      <c r="L55" s="38"/>
      <c r="P55" s="147" t="s">
        <v>368</v>
      </c>
    </row>
    <row r="56" spans="4:12" ht="22.5">
      <c r="D56" s="32"/>
      <c r="E56" s="195" t="s">
        <v>728</v>
      </c>
      <c r="F56" s="208" t="s">
        <v>352</v>
      </c>
      <c r="G56" s="212">
        <f>SUM(G57:G58)</f>
        <v>0</v>
      </c>
      <c r="H56" s="212">
        <f>SUM(H57:H58)</f>
        <v>0</v>
      </c>
      <c r="I56" s="212">
        <f>SUM(I57:I58)</f>
        <v>0</v>
      </c>
      <c r="J56" s="212">
        <f>SUM(J57:J58)</f>
        <v>0</v>
      </c>
      <c r="K56" s="206"/>
      <c r="L56" s="38"/>
    </row>
    <row r="57" spans="4:16" ht="22.5">
      <c r="D57" s="32"/>
      <c r="E57" s="195" t="s">
        <v>729</v>
      </c>
      <c r="F57" s="166" t="s">
        <v>353</v>
      </c>
      <c r="G57" s="212">
        <f>SUMIF('Ф.7.1'!$H$240:$H$243,"="&amp;$P57,'Ф.7.1'!I$240:I$243)</f>
        <v>0</v>
      </c>
      <c r="H57" s="212">
        <f>SUMIF('Ф.7.1'!$H$240:$H$243,"="&amp;$P57,'Ф.7.1'!J$240:J$243)</f>
        <v>0</v>
      </c>
      <c r="I57" s="212">
        <f>SUMIF('Ф.7.1'!$H$240:$H$243,"="&amp;$P57,'Ф.7.1'!K$240:K$243)</f>
        <v>0</v>
      </c>
      <c r="J57" s="212">
        <f>SUMIF('Ф.7.1'!$H$240:$H$243,"="&amp;$P57,'Ф.7.1'!L$240:L$243)</f>
        <v>0</v>
      </c>
      <c r="K57" s="206"/>
      <c r="L57" s="38"/>
      <c r="P57" s="147" t="s">
        <v>369</v>
      </c>
    </row>
    <row r="58" spans="4:16" ht="22.5">
      <c r="D58" s="32"/>
      <c r="E58" s="195" t="s">
        <v>730</v>
      </c>
      <c r="F58" s="166" t="s">
        <v>354</v>
      </c>
      <c r="G58" s="212">
        <f>SUMIF('Ф.7.1'!$H$240:$H$243,"="&amp;$P58,'Ф.7.1'!I$240:I$243)</f>
        <v>0</v>
      </c>
      <c r="H58" s="212">
        <f>SUMIF('Ф.7.1'!$H$240:$H$243,"="&amp;$P58,'Ф.7.1'!J$240:J$243)</f>
        <v>0</v>
      </c>
      <c r="I58" s="212">
        <f>SUMIF('Ф.7.1'!$H$240:$H$243,"="&amp;$P58,'Ф.7.1'!K$240:K$243)</f>
        <v>0</v>
      </c>
      <c r="J58" s="212">
        <f>SUMIF('Ф.7.1'!$H$240:$H$243,"="&amp;$P58,'Ф.7.1'!L$240:L$243)</f>
        <v>0</v>
      </c>
      <c r="K58" s="206"/>
      <c r="L58" s="38"/>
      <c r="P58" s="147" t="s">
        <v>370</v>
      </c>
    </row>
    <row r="59" spans="4:16" ht="11.25">
      <c r="D59" s="32"/>
      <c r="E59" s="195" t="s">
        <v>731</v>
      </c>
      <c r="F59" s="165" t="s">
        <v>373</v>
      </c>
      <c r="G59" s="212">
        <f>SUMIF('Ф.7.1'!$H$240:$H$243,"="&amp;$P59,'Ф.7.1'!I$240:I$243)</f>
        <v>0</v>
      </c>
      <c r="H59" s="212">
        <f>SUMIF('Ф.7.1'!$H$240:$H$243,"="&amp;$P59,'Ф.7.1'!J$240:J$243)</f>
        <v>0</v>
      </c>
      <c r="I59" s="212">
        <f>SUMIF('Ф.7.1'!$H$240:$H$243,"="&amp;$P59,'Ф.7.1'!K$240:K$243)</f>
        <v>0</v>
      </c>
      <c r="J59" s="212">
        <f>SUMIF('Ф.7.1'!$H$240:$H$243,"="&amp;$P59,'Ф.7.1'!L$240:L$243)</f>
        <v>0</v>
      </c>
      <c r="K59" s="206"/>
      <c r="L59" s="38"/>
      <c r="P59" s="147" t="s">
        <v>373</v>
      </c>
    </row>
    <row r="60" spans="4:12" ht="11.25">
      <c r="D60" s="32"/>
      <c r="E60" s="195" t="s">
        <v>732</v>
      </c>
      <c r="F60" s="164" t="s">
        <v>374</v>
      </c>
      <c r="G60" s="212">
        <f>SUM(G61:G63)</f>
        <v>0</v>
      </c>
      <c r="H60" s="212">
        <f>SUM(H61:H63)</f>
        <v>0</v>
      </c>
      <c r="I60" s="212">
        <f>SUM(I61:I63)</f>
        <v>0</v>
      </c>
      <c r="J60" s="212">
        <f>SUM(J61:J63)</f>
        <v>0</v>
      </c>
      <c r="K60" s="206"/>
      <c r="L60" s="38"/>
    </row>
    <row r="61" spans="4:16" ht="11.25">
      <c r="D61" s="32"/>
      <c r="E61" s="195" t="s">
        <v>733</v>
      </c>
      <c r="F61" s="165" t="s">
        <v>105</v>
      </c>
      <c r="G61" s="212">
        <f>SUMIF('Ф.7.1'!$H$240:$H$243,"="&amp;$P61,'Ф.7.1'!I$240:I$243)</f>
        <v>0</v>
      </c>
      <c r="H61" s="212">
        <f>SUMIF('Ф.7.1'!$H$240:$H$243,"="&amp;$P61,'Ф.7.1'!J$240:J$243)</f>
        <v>0</v>
      </c>
      <c r="I61" s="212">
        <f>SUMIF('Ф.7.1'!$H$240:$H$243,"="&amp;$P61,'Ф.7.1'!K$240:K$243)</f>
        <v>0</v>
      </c>
      <c r="J61" s="212">
        <f>SUMIF('Ф.7.1'!$H$240:$H$243,"="&amp;$P61,'Ф.7.1'!L$240:L$243)</f>
        <v>0</v>
      </c>
      <c r="K61" s="206"/>
      <c r="L61" s="38"/>
      <c r="P61" s="147" t="s">
        <v>105</v>
      </c>
    </row>
    <row r="62" spans="4:16" ht="11.25">
      <c r="D62" s="32"/>
      <c r="E62" s="195" t="s">
        <v>734</v>
      </c>
      <c r="F62" s="165" t="s">
        <v>355</v>
      </c>
      <c r="G62" s="212">
        <f>SUMIF('Ф.7.1'!$H$240:$H$243,"="&amp;$P62,'Ф.7.1'!I$240:I$243)</f>
        <v>0</v>
      </c>
      <c r="H62" s="212">
        <f>SUMIF('Ф.7.1'!$H$240:$H$243,"="&amp;$P62,'Ф.7.1'!J$240:J$243)</f>
        <v>0</v>
      </c>
      <c r="I62" s="212">
        <f>SUMIF('Ф.7.1'!$H$240:$H$243,"="&amp;$P62,'Ф.7.1'!K$240:K$243)</f>
        <v>0</v>
      </c>
      <c r="J62" s="212">
        <f>SUMIF('Ф.7.1'!$H$240:$H$243,"="&amp;$P62,'Ф.7.1'!L$240:L$243)</f>
        <v>0</v>
      </c>
      <c r="K62" s="206"/>
      <c r="L62" s="38"/>
      <c r="P62" s="147" t="s">
        <v>355</v>
      </c>
    </row>
    <row r="63" spans="4:16" ht="11.25">
      <c r="D63" s="32"/>
      <c r="E63" s="195" t="s">
        <v>735</v>
      </c>
      <c r="F63" s="165" t="s">
        <v>356</v>
      </c>
      <c r="G63" s="212">
        <f>SUMIF('Ф.7.1'!$H$240:$H$243,"="&amp;$P63,'Ф.7.1'!I$240:I$243)</f>
        <v>0</v>
      </c>
      <c r="H63" s="212">
        <f>SUMIF('Ф.7.1'!$H$240:$H$243,"="&amp;$P63,'Ф.7.1'!J$240:J$243)</f>
        <v>0</v>
      </c>
      <c r="I63" s="212">
        <f>SUMIF('Ф.7.1'!$H$240:$H$243,"="&amp;$P63,'Ф.7.1'!K$240:K$243)</f>
        <v>0</v>
      </c>
      <c r="J63" s="212">
        <f>SUMIF('Ф.7.1'!$H$240:$H$243,"="&amp;$P63,'Ф.7.1'!L$240:L$243)</f>
        <v>0</v>
      </c>
      <c r="K63" s="206"/>
      <c r="L63" s="38"/>
      <c r="P63" s="147" t="s">
        <v>356</v>
      </c>
    </row>
    <row r="64" spans="4:16" ht="11.25">
      <c r="D64" s="32"/>
      <c r="E64" s="195" t="s">
        <v>736</v>
      </c>
      <c r="F64" s="164" t="s">
        <v>357</v>
      </c>
      <c r="G64" s="212">
        <f>SUMIF('Ф.7.1'!$H$240:$H$243,"="&amp;$P64,'Ф.7.1'!I$240:I$243)</f>
        <v>0</v>
      </c>
      <c r="H64" s="212">
        <f>SUMIF('Ф.7.1'!$H$240:$H$243,"="&amp;$P64,'Ф.7.1'!J$240:J$243)</f>
        <v>0</v>
      </c>
      <c r="I64" s="212">
        <f>SUMIF('Ф.7.1'!$H$240:$H$243,"="&amp;$P64,'Ф.7.1'!K$240:K$243)</f>
        <v>0</v>
      </c>
      <c r="J64" s="212">
        <f>SUMIF('Ф.7.1'!$H$240:$H$243,"="&amp;$P64,'Ф.7.1'!L$240:L$243)</f>
        <v>0</v>
      </c>
      <c r="K64" s="206"/>
      <c r="L64" s="38"/>
      <c r="P64" s="147" t="s">
        <v>357</v>
      </c>
    </row>
    <row r="65" spans="4:16" ht="11.25">
      <c r="D65" s="32"/>
      <c r="E65" s="195" t="s">
        <v>737</v>
      </c>
      <c r="F65" s="164" t="s">
        <v>358</v>
      </c>
      <c r="G65" s="212">
        <f>SUMIF('Ф.7.1'!$H$240:$H$243,"="&amp;$P65,'Ф.7.1'!I$240:I$243)</f>
        <v>0</v>
      </c>
      <c r="H65" s="212">
        <f>SUMIF('Ф.7.1'!$H$240:$H$243,"="&amp;$P65,'Ф.7.1'!J$240:J$243)</f>
        <v>0</v>
      </c>
      <c r="I65" s="212">
        <f>SUMIF('Ф.7.1'!$H$240:$H$243,"="&amp;$P65,'Ф.7.1'!K$240:K$243)</f>
        <v>0</v>
      </c>
      <c r="J65" s="212">
        <f>SUMIF('Ф.7.1'!$H$240:$H$243,"="&amp;$P65,'Ф.7.1'!L$240:L$243)</f>
        <v>0</v>
      </c>
      <c r="K65" s="206"/>
      <c r="L65" s="38"/>
      <c r="P65" s="147" t="s">
        <v>358</v>
      </c>
    </row>
    <row r="66" spans="4:16" ht="11.25">
      <c r="D66" s="32"/>
      <c r="E66" s="195" t="s">
        <v>738</v>
      </c>
      <c r="F66" s="164" t="s">
        <v>360</v>
      </c>
      <c r="G66" s="212">
        <f>SUMIF('Ф.7.1'!$H$240:$H$243,"="&amp;$P66,'Ф.7.1'!I$240:I$243)</f>
        <v>0</v>
      </c>
      <c r="H66" s="212">
        <f>SUMIF('Ф.7.1'!$H$240:$H$243,"="&amp;$P66,'Ф.7.1'!J$240:J$243)</f>
        <v>0</v>
      </c>
      <c r="I66" s="212">
        <f>SUMIF('Ф.7.1'!$H$240:$H$243,"="&amp;$P66,'Ф.7.1'!K$240:K$243)</f>
        <v>0</v>
      </c>
      <c r="J66" s="212">
        <f>SUMIF('Ф.7.1'!$H$240:$H$243,"="&amp;$P66,'Ф.7.1'!L$240:L$243)</f>
        <v>0</v>
      </c>
      <c r="K66" s="206"/>
      <c r="L66" s="38"/>
      <c r="P66" s="147" t="s">
        <v>360</v>
      </c>
    </row>
    <row r="67" spans="4:12" ht="11.25">
      <c r="D67" s="32"/>
      <c r="E67" s="195" t="s">
        <v>480</v>
      </c>
      <c r="F67" s="189" t="s">
        <v>375</v>
      </c>
      <c r="G67" s="212">
        <f>SUM(G68:G74)</f>
        <v>0</v>
      </c>
      <c r="H67" s="212">
        <f>SUM(H68:H74)</f>
        <v>0</v>
      </c>
      <c r="I67" s="212">
        <f>SUM(I68:I74)</f>
        <v>0</v>
      </c>
      <c r="J67" s="212">
        <f>SUM(J68:J74)</f>
        <v>0</v>
      </c>
      <c r="K67" s="206"/>
      <c r="L67" s="38"/>
    </row>
    <row r="68" spans="4:16" ht="11.25">
      <c r="D68" s="32"/>
      <c r="E68" s="195" t="s">
        <v>739</v>
      </c>
      <c r="F68" s="164" t="s">
        <v>361</v>
      </c>
      <c r="G68" s="212">
        <f>SUMIF('Ф.7.1'!$H$240:$H$243,"="&amp;$P68,'Ф.7.1'!I$240:I$243)</f>
        <v>0</v>
      </c>
      <c r="H68" s="212">
        <f>SUMIF('Ф.7.1'!$H$240:$H$243,"="&amp;$P68,'Ф.7.1'!J$240:J$243)</f>
        <v>0</v>
      </c>
      <c r="I68" s="212">
        <f>SUMIF('Ф.7.1'!$H$240:$H$243,"="&amp;$P68,'Ф.7.1'!K$240:K$243)</f>
        <v>0</v>
      </c>
      <c r="J68" s="212">
        <f>SUMIF('Ф.7.1'!$H$240:$H$243,"="&amp;$P68,'Ф.7.1'!L$240:L$243)</f>
        <v>0</v>
      </c>
      <c r="K68" s="206"/>
      <c r="L68" s="38"/>
      <c r="P68" s="147" t="s">
        <v>361</v>
      </c>
    </row>
    <row r="69" spans="4:16" ht="11.25">
      <c r="D69" s="32"/>
      <c r="E69" s="195" t="s">
        <v>740</v>
      </c>
      <c r="F69" s="164" t="s">
        <v>362</v>
      </c>
      <c r="G69" s="212">
        <f>SUMIF('Ф.7.1'!$H$240:$H$243,"="&amp;$P69,'Ф.7.1'!I$240:I$243)</f>
        <v>0</v>
      </c>
      <c r="H69" s="212">
        <f>SUMIF('Ф.7.1'!$H$240:$H$243,"="&amp;$P69,'Ф.7.1'!J$240:J$243)</f>
        <v>0</v>
      </c>
      <c r="I69" s="212">
        <f>SUMIF('Ф.7.1'!$H$240:$H$243,"="&amp;$P69,'Ф.7.1'!K$240:K$243)</f>
        <v>0</v>
      </c>
      <c r="J69" s="212">
        <f>SUMIF('Ф.7.1'!$H$240:$H$243,"="&amp;$P69,'Ф.7.1'!L$240:L$243)</f>
        <v>0</v>
      </c>
      <c r="K69" s="206"/>
      <c r="L69" s="38"/>
      <c r="P69" s="147" t="s">
        <v>362</v>
      </c>
    </row>
    <row r="70" spans="4:16" ht="11.25">
      <c r="D70" s="32"/>
      <c r="E70" s="195" t="s">
        <v>741</v>
      </c>
      <c r="F70" s="164" t="s">
        <v>363</v>
      </c>
      <c r="G70" s="212">
        <f>SUMIF('Ф.7.1'!$H$240:$H$243,"="&amp;$P70,'Ф.7.1'!I$240:I$243)</f>
        <v>0</v>
      </c>
      <c r="H70" s="212">
        <f>SUMIF('Ф.7.1'!$H$240:$H$243,"="&amp;$P70,'Ф.7.1'!J$240:J$243)</f>
        <v>0</v>
      </c>
      <c r="I70" s="212">
        <f>SUMIF('Ф.7.1'!$H$240:$H$243,"="&amp;$P70,'Ф.7.1'!K$240:K$243)</f>
        <v>0</v>
      </c>
      <c r="J70" s="212">
        <f>SUMIF('Ф.7.1'!$H$240:$H$243,"="&amp;$P70,'Ф.7.1'!L$240:L$243)</f>
        <v>0</v>
      </c>
      <c r="K70" s="206"/>
      <c r="L70" s="38"/>
      <c r="P70" s="147" t="s">
        <v>363</v>
      </c>
    </row>
    <row r="71" spans="4:16" ht="11.25">
      <c r="D71" s="32"/>
      <c r="E71" s="195" t="s">
        <v>742</v>
      </c>
      <c r="F71" s="164" t="s">
        <v>364</v>
      </c>
      <c r="G71" s="212">
        <f>SUMIF('Ф.7.1'!$H$240:$H$243,"="&amp;$P71,'Ф.7.1'!I$240:I$243)</f>
        <v>0</v>
      </c>
      <c r="H71" s="212">
        <f>SUMIF('Ф.7.1'!$H$240:$H$243,"="&amp;$P71,'Ф.7.1'!J$240:J$243)</f>
        <v>0</v>
      </c>
      <c r="I71" s="212">
        <f>SUMIF('Ф.7.1'!$H$240:$H$243,"="&amp;$P71,'Ф.7.1'!K$240:K$243)</f>
        <v>0</v>
      </c>
      <c r="J71" s="212">
        <f>SUMIF('Ф.7.1'!$H$240:$H$243,"="&amp;$P71,'Ф.7.1'!L$240:L$243)</f>
        <v>0</v>
      </c>
      <c r="K71" s="206"/>
      <c r="L71" s="38"/>
      <c r="P71" s="147" t="s">
        <v>364</v>
      </c>
    </row>
    <row r="72" spans="4:16" ht="11.25">
      <c r="D72" s="32"/>
      <c r="E72" s="195" t="s">
        <v>743</v>
      </c>
      <c r="F72" s="164" t="s">
        <v>365</v>
      </c>
      <c r="G72" s="212">
        <f>SUMIF('Ф.7.1'!$H$240:$H$243,"="&amp;$P72,'Ф.7.1'!I$240:I$243)</f>
        <v>0</v>
      </c>
      <c r="H72" s="212">
        <f>SUMIF('Ф.7.1'!$H$240:$H$243,"="&amp;$P72,'Ф.7.1'!J$240:J$243)</f>
        <v>0</v>
      </c>
      <c r="I72" s="212">
        <f>SUMIF('Ф.7.1'!$H$240:$H$243,"="&amp;$P72,'Ф.7.1'!K$240:K$243)</f>
        <v>0</v>
      </c>
      <c r="J72" s="212">
        <f>SUMIF('Ф.7.1'!$H$240:$H$243,"="&amp;$P72,'Ф.7.1'!L$240:L$243)</f>
        <v>0</v>
      </c>
      <c r="K72" s="206"/>
      <c r="L72" s="38"/>
      <c r="P72" s="147" t="s">
        <v>365</v>
      </c>
    </row>
    <row r="73" spans="4:16" ht="11.25">
      <c r="D73" s="32"/>
      <c r="E73" s="195" t="s">
        <v>744</v>
      </c>
      <c r="F73" s="164" t="s">
        <v>366</v>
      </c>
      <c r="G73" s="212">
        <f>SUMIF('Ф.7.1'!$H$240:$H$243,"="&amp;$P73,'Ф.7.1'!I$240:I$243)</f>
        <v>0</v>
      </c>
      <c r="H73" s="212">
        <f>SUMIF('Ф.7.1'!$H$240:$H$243,"="&amp;$P73,'Ф.7.1'!J$240:J$243)</f>
        <v>0</v>
      </c>
      <c r="I73" s="212">
        <f>SUMIF('Ф.7.1'!$H$240:$H$243,"="&amp;$P73,'Ф.7.1'!K$240:K$243)</f>
        <v>0</v>
      </c>
      <c r="J73" s="212">
        <f>SUMIF('Ф.7.1'!$H$240:$H$243,"="&amp;$P73,'Ф.7.1'!L$240:L$243)</f>
        <v>0</v>
      </c>
      <c r="K73" s="206"/>
      <c r="L73" s="38"/>
      <c r="P73" s="147" t="s">
        <v>366</v>
      </c>
    </row>
    <row r="74" spans="4:16" ht="12" thickBot="1">
      <c r="D74" s="32"/>
      <c r="E74" s="195" t="s">
        <v>745</v>
      </c>
      <c r="F74" s="211" t="s">
        <v>376</v>
      </c>
      <c r="G74" s="212">
        <f>SUMIF('Ф.7.1'!$H$240:$H$243,"="&amp;$P74,'Ф.7.1'!I$240:I$243)</f>
        <v>0</v>
      </c>
      <c r="H74" s="212">
        <f>SUMIF('Ф.7.1'!$H$240:$H$243,"="&amp;$P74,'Ф.7.1'!J$240:J$243)</f>
        <v>0</v>
      </c>
      <c r="I74" s="212">
        <f>SUMIF('Ф.7.1'!$H$240:$H$243,"="&amp;$P74,'Ф.7.1'!K$240:K$243)</f>
        <v>0</v>
      </c>
      <c r="J74" s="212">
        <f>SUMIF('Ф.7.1'!$H$240:$H$243,"="&amp;$P74,'Ф.7.1'!L$240:L$243)</f>
        <v>0</v>
      </c>
      <c r="K74" s="206"/>
      <c r="L74" s="38"/>
      <c r="P74" s="147" t="s">
        <v>376</v>
      </c>
    </row>
    <row r="75" spans="4:12" ht="11.25">
      <c r="D75" s="32"/>
      <c r="E75" s="196"/>
      <c r="F75" s="188" t="s">
        <v>377</v>
      </c>
      <c r="G75" s="223">
        <f>G52+G67</f>
        <v>0</v>
      </c>
      <c r="H75" s="223">
        <f>H52+H67</f>
        <v>0</v>
      </c>
      <c r="I75" s="223">
        <f>I52+I67</f>
        <v>0</v>
      </c>
      <c r="J75" s="223">
        <f>J52+J67</f>
        <v>0</v>
      </c>
      <c r="K75" s="205"/>
      <c r="L75" s="38"/>
    </row>
    <row r="76" spans="4:12" ht="11.25">
      <c r="D76" s="32"/>
      <c r="E76" s="197"/>
      <c r="F76" s="189" t="s">
        <v>378</v>
      </c>
      <c r="G76" s="212">
        <f>SUM(G77:G78)</f>
        <v>0</v>
      </c>
      <c r="H76" s="212">
        <f>SUM(H77:H78)</f>
        <v>0</v>
      </c>
      <c r="I76" s="212">
        <f>SUM(I77:I78)</f>
        <v>0</v>
      </c>
      <c r="J76" s="212">
        <f>SUM(J77:J78)</f>
        <v>0</v>
      </c>
      <c r="K76" s="206"/>
      <c r="L76" s="38"/>
    </row>
    <row r="77" spans="4:12" ht="11.25">
      <c r="D77" s="32"/>
      <c r="E77" s="197"/>
      <c r="F77" s="190" t="s">
        <v>379</v>
      </c>
      <c r="G77" s="213"/>
      <c r="H77" s="213"/>
      <c r="I77" s="213"/>
      <c r="J77" s="213"/>
      <c r="K77" s="206"/>
      <c r="L77" s="38"/>
    </row>
    <row r="78" spans="4:12" ht="12" thickBot="1">
      <c r="D78" s="32"/>
      <c r="E78" s="198"/>
      <c r="F78" s="199" t="s">
        <v>380</v>
      </c>
      <c r="G78" s="217"/>
      <c r="H78" s="217"/>
      <c r="I78" s="217"/>
      <c r="J78" s="217"/>
      <c r="K78" s="207"/>
      <c r="L78" s="38"/>
    </row>
    <row r="79" spans="1:17" s="103" customFormat="1" ht="11.25">
      <c r="A79" s="146"/>
      <c r="B79" s="146"/>
      <c r="D79" s="104"/>
      <c r="E79" s="191"/>
      <c r="F79" s="192"/>
      <c r="G79" s="122"/>
      <c r="H79" s="122"/>
      <c r="I79" s="122"/>
      <c r="J79" s="122"/>
      <c r="K79" s="122"/>
      <c r="L79" s="105"/>
      <c r="P79" s="218"/>
      <c r="Q79" s="155"/>
    </row>
    <row r="80" spans="1:17" s="103" customFormat="1" ht="11.25">
      <c r="A80" s="146"/>
      <c r="B80" s="146"/>
      <c r="D80" s="104"/>
      <c r="E80" s="125" t="s">
        <v>107</v>
      </c>
      <c r="F80" s="126" t="s">
        <v>391</v>
      </c>
      <c r="G80" s="122"/>
      <c r="H80" s="122"/>
      <c r="I80" s="122"/>
      <c r="J80" s="122"/>
      <c r="K80" s="122"/>
      <c r="L80" s="105"/>
      <c r="P80" s="218"/>
      <c r="Q80" s="155"/>
    </row>
    <row r="81" spans="1:17" s="103" customFormat="1" ht="11.25">
      <c r="A81" s="146"/>
      <c r="B81" s="146"/>
      <c r="D81" s="104"/>
      <c r="E81" s="125" t="s">
        <v>108</v>
      </c>
      <c r="F81" s="126" t="s">
        <v>204</v>
      </c>
      <c r="G81" s="122"/>
      <c r="H81" s="122"/>
      <c r="I81" s="122"/>
      <c r="J81" s="122"/>
      <c r="K81" s="122"/>
      <c r="L81" s="105"/>
      <c r="P81" s="218"/>
      <c r="Q81" s="155"/>
    </row>
    <row r="82" spans="4:12" ht="11.25">
      <c r="D82" s="32"/>
      <c r="L82" s="107"/>
    </row>
    <row r="83" spans="4:11" ht="11.25">
      <c r="D83" s="34"/>
      <c r="E83" s="34"/>
      <c r="F83" s="34"/>
      <c r="G83" s="34"/>
      <c r="H83" s="34"/>
      <c r="I83" s="34"/>
      <c r="J83" s="34"/>
      <c r="K83" s="34"/>
    </row>
  </sheetData>
  <sheetProtection password="E4D4" sheet="1" objects="1" scenarios="1" formatColumns="0" formatRows="0"/>
  <mergeCells count="14">
    <mergeCell ref="J4:L4"/>
    <mergeCell ref="J5:L5"/>
    <mergeCell ref="J6:L6"/>
    <mergeCell ref="J7:L7"/>
    <mergeCell ref="D11:L11"/>
    <mergeCell ref="D12:L12"/>
    <mergeCell ref="F15:F17"/>
    <mergeCell ref="K8:L8"/>
    <mergeCell ref="K15:K17"/>
    <mergeCell ref="E51:K51"/>
    <mergeCell ref="G15:J15"/>
    <mergeCell ref="G16:H16"/>
    <mergeCell ref="I16:J16"/>
    <mergeCell ref="E15:E17"/>
  </mergeCells>
  <dataValidations count="3">
    <dataValidation type="textLength" operator="lessThanOrEqual" allowBlank="1" showInputMessage="1" showErrorMessage="1" errorTitle="Недопустимое значение." error="Максимальная длина текста составляет 990 символов." sqref="K29:K45 K19:K27 K47:K50 K52:K78 F27 F45">
      <formula1>990</formula1>
    </dataValidation>
    <dataValidation type="decimal" operator="notEqual" allowBlank="1" showInputMessage="1" showErrorMessage="1" sqref="G36:J44 G29:J34 G19:J26 G47:J50 G52:J78">
      <formula1>1E+33</formula1>
    </dataValidation>
    <dataValidation type="decimal" operator="greaterThanOrEqual" allowBlank="1" showInputMessage="1" showErrorMessage="1" errorTitle="Ошибка" error="Введите неотрицательное действительное число." sqref="G35:J35 G27:J27 G45:J45">
      <formula1>0</formula1>
    </dataValidation>
  </dataValidations>
  <hyperlinks>
    <hyperlink ref="F28" location="Ф.8!F1" display="Добавить"/>
    <hyperlink ref="F46" location="Ф.8!F1" display="Добавить"/>
    <hyperlink ref="C26" location="Ф.8!C1" display="+"/>
    <hyperlink ref="C44" location="Ф.8!C1" display="+"/>
  </hyperlinks>
  <printOptions horizontalCentered="1"/>
  <pageMargins left="0.7086614173228347" right="0.7086614173228347" top="0.7480314960629921" bottom="0.7480314960629921" header="0.31496062992125984" footer="0.31496062992125984"/>
  <pageSetup fitToHeight="1000" fitToWidth="1" horizontalDpi="600" verticalDpi="600" orientation="portrait" paperSize="9" scale="53" r:id="rId1"/>
  <ignoredErrors>
    <ignoredError sqref="I18:K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cp:lastPrinted>2012-11-27T12:41:20Z</cp:lastPrinted>
  <dcterms:created xsi:type="dcterms:W3CDTF">2012-05-02T09:06:49Z</dcterms:created>
  <dcterms:modified xsi:type="dcterms:W3CDTF">2014-10-14T06:42:14Z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EE.INVEST.QV.4.178</vt:lpwstr>
  </property>
  <property fmtid="{D5CDD505-2E9C-101B-9397-08002B2CF9AE}" pid="3" name="VERSION">
    <vt:lpwstr>Версия 1.5.2</vt:lpwstr>
  </property>
  <property fmtid="{D5CDD505-2E9C-101B-9397-08002B2CF9AE}" pid="4" name="FORMNAME">
    <vt:lpwstr>Инвестиционная программа в сфере теплоснабжения</vt:lpwstr>
  </property>
  <property fmtid="{D5CDD505-2E9C-101B-9397-08002B2CF9AE}" pid="5" name="SPHERE">
    <vt:lpwstr>EE</vt:lpwstr>
  </property>
  <property fmtid="{D5CDD505-2E9C-101B-9397-08002B2CF9AE}" pid="6" name="CHKSTATUS">
    <vt:i4>2</vt:i4>
  </property>
  <property fmtid="{D5CDD505-2E9C-101B-9397-08002B2CF9AE}" pid="7" name="COMPANY">
    <vt:lpwstr>0</vt:lpwstr>
  </property>
  <property fmtid="{D5CDD505-2E9C-101B-9397-08002B2CF9AE}" pid="8" name="PERIOD">
    <vt:lpwstr>0</vt:lpwstr>
  </property>
  <property fmtid="{D5CDD505-2E9C-101B-9397-08002B2CF9AE}" pid="9" name="PERIOD2">
    <vt:lpwstr>0</vt:lpwstr>
  </property>
  <property fmtid="{D5CDD505-2E9C-101B-9397-08002B2CF9AE}" pid="10" name="PF">
    <vt:lpwstr>Факт</vt:lpwstr>
  </property>
  <property fmtid="{D5CDD505-2E9C-101B-9397-08002B2CF9AE}" pid="11" name="GROUP" linkTarget="PROP_GROUP">
    <vt:r8>0</vt:r8>
  </property>
</Properties>
</file>